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rp.corpcommon.com\users\ETA067\My Documents\Elg\"/>
    </mc:Choice>
  </mc:AlternateContent>
  <bookViews>
    <workbookView xWindow="360" yWindow="300" windowWidth="12120" windowHeight="7860"/>
  </bookViews>
  <sheets>
    <sheet name="GamleSiri" sheetId="2" r:id="rId1"/>
    <sheet name="Sheet1" sheetId="3" r:id="rId2"/>
  </sheets>
  <definedNames>
    <definedName name="_xlnm.Print_Area" localSheetId="0">GamleSiri!$A$1:$AB$355</definedName>
    <definedName name="_xlnm.Print_Area">GamleSiri!$A$1:$AB$264</definedName>
  </definedNames>
  <calcPr calcId="152511"/>
</workbook>
</file>

<file path=xl/calcChain.xml><?xml version="1.0" encoding="utf-8"?>
<calcChain xmlns="http://schemas.openxmlformats.org/spreadsheetml/2006/main">
  <c r="N182" i="2" l="1"/>
  <c r="K182" i="2"/>
  <c r="K163" i="2" l="1"/>
  <c r="AE212" i="2" l="1"/>
  <c r="AD212" i="2"/>
  <c r="AC212" i="2"/>
  <c r="AB212" i="2"/>
  <c r="AA212" i="2"/>
  <c r="Z212" i="2"/>
  <c r="W212" i="2"/>
  <c r="U212" i="2"/>
  <c r="T212" i="2"/>
  <c r="P212" i="2"/>
  <c r="O212" i="2"/>
  <c r="N212" i="2"/>
  <c r="M212" i="2"/>
  <c r="L212" i="2"/>
  <c r="I212" i="2"/>
  <c r="H212" i="2"/>
  <c r="G212" i="2"/>
  <c r="F212" i="2"/>
  <c r="K212" i="2" s="1"/>
  <c r="E212" i="2"/>
  <c r="D212" i="2"/>
  <c r="J212" i="2" s="1"/>
  <c r="B212" i="2"/>
  <c r="V212" i="2" s="1"/>
  <c r="AE211" i="2"/>
  <c r="AD211" i="2"/>
  <c r="AC211" i="2"/>
  <c r="AB211" i="2"/>
  <c r="AA211" i="2"/>
  <c r="Z211" i="2"/>
  <c r="W211" i="2"/>
  <c r="U211" i="2"/>
  <c r="T211" i="2"/>
  <c r="P211" i="2"/>
  <c r="O211" i="2"/>
  <c r="N211" i="2"/>
  <c r="M211" i="2"/>
  <c r="L211" i="2"/>
  <c r="I211" i="2"/>
  <c r="H211" i="2"/>
  <c r="G211" i="2"/>
  <c r="F211" i="2"/>
  <c r="K211" i="2" s="1"/>
  <c r="E211" i="2"/>
  <c r="J211" i="2" s="1"/>
  <c r="D211" i="2"/>
  <c r="B211" i="2"/>
  <c r="V211" i="2" s="1"/>
  <c r="AD210" i="2"/>
  <c r="AC210" i="2"/>
  <c r="AB210" i="2"/>
  <c r="AA210" i="2"/>
  <c r="Z210" i="2"/>
  <c r="U210" i="2"/>
  <c r="M210" i="2"/>
  <c r="G210" i="2"/>
  <c r="F210" i="2"/>
  <c r="K210" i="2" s="1"/>
  <c r="AD209" i="2"/>
  <c r="AC209" i="2"/>
  <c r="AB209" i="2"/>
  <c r="AA209" i="2"/>
  <c r="Z209" i="2"/>
  <c r="U209" i="2"/>
  <c r="M209" i="2"/>
  <c r="F209" i="2"/>
  <c r="K209" i="2" s="1"/>
  <c r="Y181" i="2"/>
  <c r="X181" i="2"/>
  <c r="U181" i="2"/>
  <c r="T181" i="2"/>
  <c r="S181" i="2"/>
  <c r="R181" i="2"/>
  <c r="Q181" i="2"/>
  <c r="W181" i="2" s="1"/>
  <c r="P181" i="2"/>
  <c r="O181" i="2"/>
  <c r="N181" i="2"/>
  <c r="M181" i="2"/>
  <c r="L181" i="2"/>
  <c r="K181" i="2"/>
  <c r="AB181" i="2" s="1"/>
  <c r="J181" i="2"/>
  <c r="V181" i="2" s="1"/>
  <c r="I181" i="2"/>
  <c r="H181" i="2"/>
  <c r="G181" i="2"/>
  <c r="F181" i="2"/>
  <c r="E181" i="2"/>
  <c r="D181" i="2"/>
  <c r="C181" i="2"/>
  <c r="B181" i="2"/>
  <c r="Y180" i="2"/>
  <c r="U180" i="2"/>
  <c r="T180" i="2"/>
  <c r="S180" i="2"/>
  <c r="R180" i="2"/>
  <c r="Q180" i="2"/>
  <c r="X180" i="2" s="1"/>
  <c r="P180" i="2"/>
  <c r="O180" i="2"/>
  <c r="N180" i="2"/>
  <c r="Z180" i="2" s="1"/>
  <c r="M180" i="2"/>
  <c r="L180" i="2"/>
  <c r="K180" i="2"/>
  <c r="AB180" i="2" s="1"/>
  <c r="J180" i="2"/>
  <c r="V180" i="2" s="1"/>
  <c r="I180" i="2"/>
  <c r="H180" i="2"/>
  <c r="G180" i="2"/>
  <c r="F180" i="2"/>
  <c r="E180" i="2"/>
  <c r="D180" i="2"/>
  <c r="C180" i="2"/>
  <c r="W180" i="2" s="1"/>
  <c r="B180" i="2"/>
  <c r="Y179" i="2"/>
  <c r="U179" i="2"/>
  <c r="T179" i="2"/>
  <c r="S179" i="2"/>
  <c r="R179" i="2"/>
  <c r="P179" i="2"/>
  <c r="P182" i="2" s="1"/>
  <c r="O179" i="2"/>
  <c r="O182" i="2" s="1"/>
  <c r="N179" i="2"/>
  <c r="M179" i="2"/>
  <c r="M182" i="2" s="1"/>
  <c r="L179" i="2"/>
  <c r="L182" i="2" s="1"/>
  <c r="K179" i="2"/>
  <c r="I179" i="2"/>
  <c r="I182" i="2" s="1"/>
  <c r="H179" i="2"/>
  <c r="H182" i="2" s="1"/>
  <c r="G179" i="2"/>
  <c r="G182" i="2" s="1"/>
  <c r="F179" i="2"/>
  <c r="F182" i="2" s="1"/>
  <c r="E179" i="2"/>
  <c r="E182" i="2" s="1"/>
  <c r="D179" i="2"/>
  <c r="D182" i="2" s="1"/>
  <c r="C179" i="2"/>
  <c r="B179" i="2"/>
  <c r="Y178" i="2"/>
  <c r="U178" i="2"/>
  <c r="T178" i="2"/>
  <c r="S178" i="2"/>
  <c r="R178" i="2"/>
  <c r="P178" i="2"/>
  <c r="O178" i="2"/>
  <c r="N178" i="2"/>
  <c r="M178" i="2"/>
  <c r="L178" i="2"/>
  <c r="K178" i="2"/>
  <c r="I178" i="2"/>
  <c r="H178" i="2"/>
  <c r="G178" i="2"/>
  <c r="F178" i="2"/>
  <c r="E178" i="2"/>
  <c r="D178" i="2"/>
  <c r="C178" i="2"/>
  <c r="B178" i="2"/>
  <c r="AB151" i="2"/>
  <c r="Y151" i="2"/>
  <c r="X151" i="2"/>
  <c r="Q151" i="2"/>
  <c r="W151" i="2" s="1"/>
  <c r="J151" i="2"/>
  <c r="V151" i="2" s="1"/>
  <c r="AB150" i="2"/>
  <c r="Y150" i="2"/>
  <c r="X150" i="2"/>
  <c r="Q150" i="2"/>
  <c r="W150" i="2" s="1"/>
  <c r="J150" i="2"/>
  <c r="V150" i="2" s="1"/>
  <c r="AB149" i="2"/>
  <c r="Y149" i="2"/>
  <c r="Q149" i="2"/>
  <c r="W149" i="2" s="1"/>
  <c r="J149" i="2"/>
  <c r="V149" i="2" s="1"/>
  <c r="AB148" i="2"/>
  <c r="Y148" i="2"/>
  <c r="Q148" i="2"/>
  <c r="W148" i="2" s="1"/>
  <c r="J148" i="2"/>
  <c r="V148" i="2" s="1"/>
  <c r="AB121" i="2"/>
  <c r="Z121" i="2"/>
  <c r="Y121" i="2"/>
  <c r="V121" i="2"/>
  <c r="Q121" i="2"/>
  <c r="W121" i="2" s="1"/>
  <c r="J121" i="2"/>
  <c r="AB120" i="2"/>
  <c r="Z120" i="2"/>
  <c r="Y120" i="2"/>
  <c r="W120" i="2"/>
  <c r="V120" i="2"/>
  <c r="Q120" i="2"/>
  <c r="X120" i="2" s="1"/>
  <c r="J120" i="2"/>
  <c r="AB119" i="2"/>
  <c r="Y119" i="2"/>
  <c r="Q119" i="2"/>
  <c r="X119" i="2" s="1"/>
  <c r="J119" i="2"/>
  <c r="V119" i="2" s="1"/>
  <c r="AB118" i="2"/>
  <c r="Y118" i="2"/>
  <c r="Q118" i="2"/>
  <c r="X118" i="2" s="1"/>
  <c r="J118" i="2"/>
  <c r="V118" i="2" s="1"/>
  <c r="AB91" i="2"/>
  <c r="Z91" i="2"/>
  <c r="Y91" i="2"/>
  <c r="X91" i="2"/>
  <c r="W91" i="2"/>
  <c r="V91" i="2"/>
  <c r="Q91" i="2"/>
  <c r="J91" i="2"/>
  <c r="AB90" i="2"/>
  <c r="Z90" i="2"/>
  <c r="Y90" i="2"/>
  <c r="X90" i="2"/>
  <c r="W90" i="2"/>
  <c r="V90" i="2"/>
  <c r="Q90" i="2"/>
  <c r="J90" i="2"/>
  <c r="AB89" i="2"/>
  <c r="Y89" i="2"/>
  <c r="Q89" i="2"/>
  <c r="W89" i="2" s="1"/>
  <c r="J89" i="2"/>
  <c r="V89" i="2" s="1"/>
  <c r="AB88" i="2"/>
  <c r="Y88" i="2"/>
  <c r="Q88" i="2"/>
  <c r="W88" i="2" s="1"/>
  <c r="J88" i="2"/>
  <c r="V88" i="2" s="1"/>
  <c r="AB61" i="2"/>
  <c r="Y61" i="2"/>
  <c r="X61" i="2"/>
  <c r="Q61" i="2"/>
  <c r="W61" i="2" s="1"/>
  <c r="J61" i="2"/>
  <c r="V61" i="2" s="1"/>
  <c r="AB60" i="2"/>
  <c r="Y60" i="2"/>
  <c r="X60" i="2"/>
  <c r="Q60" i="2"/>
  <c r="W60" i="2" s="1"/>
  <c r="J60" i="2"/>
  <c r="V60" i="2" s="1"/>
  <c r="AB59" i="2"/>
  <c r="Y59" i="2"/>
  <c r="X59" i="2"/>
  <c r="Q59" i="2"/>
  <c r="W59" i="2" s="1"/>
  <c r="J59" i="2"/>
  <c r="V59" i="2" s="1"/>
  <c r="AB58" i="2"/>
  <c r="Y58" i="2"/>
  <c r="X58" i="2"/>
  <c r="Q58" i="2"/>
  <c r="W58" i="2" s="1"/>
  <c r="J58" i="2"/>
  <c r="V58" i="2" s="1"/>
  <c r="AB30" i="2"/>
  <c r="Z30" i="2"/>
  <c r="Y30" i="2"/>
  <c r="X30" i="2"/>
  <c r="Q30" i="2"/>
  <c r="W30" i="2" s="1"/>
  <c r="J30" i="2"/>
  <c r="V30" i="2" s="1"/>
  <c r="AB29" i="2"/>
  <c r="Z29" i="2"/>
  <c r="Y29" i="2"/>
  <c r="X29" i="2"/>
  <c r="Q29" i="2"/>
  <c r="W29" i="2" s="1"/>
  <c r="J29" i="2"/>
  <c r="V29" i="2" s="1"/>
  <c r="AB28" i="2"/>
  <c r="Z28" i="2"/>
  <c r="L210" i="2" s="1"/>
  <c r="Y28" i="2"/>
  <c r="Q28" i="2"/>
  <c r="W28" i="2" s="1"/>
  <c r="J28" i="2"/>
  <c r="V28" i="2" s="1"/>
  <c r="AB27" i="2"/>
  <c r="Y27" i="2"/>
  <c r="Q27" i="2"/>
  <c r="W27" i="2" s="1"/>
  <c r="J27" i="2"/>
  <c r="V27" i="2" s="1"/>
  <c r="H177" i="2"/>
  <c r="E177" i="2"/>
  <c r="F177" i="2"/>
  <c r="G177" i="2"/>
  <c r="AD208" i="2"/>
  <c r="AC208" i="2"/>
  <c r="AB208" i="2"/>
  <c r="AA208" i="2"/>
  <c r="Z208" i="2"/>
  <c r="U208" i="2"/>
  <c r="K177" i="2"/>
  <c r="L177" i="2"/>
  <c r="M177" i="2"/>
  <c r="N177" i="2"/>
  <c r="Q147" i="2"/>
  <c r="Z147" i="2" s="1"/>
  <c r="P208" i="2" s="1"/>
  <c r="Q117" i="2"/>
  <c r="Q87" i="2"/>
  <c r="Z87" i="2" s="1"/>
  <c r="N208" i="2" s="1"/>
  <c r="Q57" i="2"/>
  <c r="W57" i="2" s="1"/>
  <c r="Q26" i="2"/>
  <c r="X26" i="2" s="1"/>
  <c r="F208" i="2"/>
  <c r="K208" i="2" s="1"/>
  <c r="O177" i="2"/>
  <c r="P177" i="2"/>
  <c r="D177" i="2"/>
  <c r="H176" i="2"/>
  <c r="E176" i="2"/>
  <c r="F176" i="2"/>
  <c r="G176" i="2"/>
  <c r="AD207" i="2"/>
  <c r="AC207" i="2"/>
  <c r="AB207" i="2"/>
  <c r="AA207" i="2"/>
  <c r="Z207" i="2"/>
  <c r="U207" i="2"/>
  <c r="K176" i="2"/>
  <c r="L176" i="2"/>
  <c r="M176" i="2"/>
  <c r="H207" i="2" s="1"/>
  <c r="N176" i="2"/>
  <c r="Q146" i="2"/>
  <c r="Z146" i="2" s="1"/>
  <c r="P207" i="2" s="1"/>
  <c r="Q116" i="2"/>
  <c r="X116" i="2" s="1"/>
  <c r="Q86" i="2"/>
  <c r="Q56" i="2"/>
  <c r="Z56" i="2" s="1"/>
  <c r="M207" i="2" s="1"/>
  <c r="Q25" i="2"/>
  <c r="X25" i="2" s="1"/>
  <c r="F207" i="2"/>
  <c r="K207" i="2" s="1"/>
  <c r="O176" i="2"/>
  <c r="P176" i="2"/>
  <c r="I207" i="2" s="1"/>
  <c r="D176" i="2"/>
  <c r="H175" i="2"/>
  <c r="E175" i="2"/>
  <c r="F175" i="2"/>
  <c r="G175" i="2"/>
  <c r="AD206" i="2"/>
  <c r="AC206" i="2"/>
  <c r="AB206" i="2"/>
  <c r="AA206" i="2"/>
  <c r="Z206" i="2"/>
  <c r="U206" i="2"/>
  <c r="K175" i="2"/>
  <c r="L175" i="2"/>
  <c r="M175" i="2"/>
  <c r="H206" i="2" s="1"/>
  <c r="N175" i="2"/>
  <c r="Q145" i="2"/>
  <c r="Q115" i="2"/>
  <c r="Q85" i="2"/>
  <c r="W85" i="2" s="1"/>
  <c r="Q55" i="2"/>
  <c r="Z55" i="2" s="1"/>
  <c r="M206" i="2" s="1"/>
  <c r="Q24" i="2"/>
  <c r="X24" i="2" s="1"/>
  <c r="F206" i="2"/>
  <c r="K206" i="2" s="1"/>
  <c r="O175" i="2"/>
  <c r="P175" i="2"/>
  <c r="D175" i="2"/>
  <c r="H174" i="2"/>
  <c r="E174" i="2"/>
  <c r="F174" i="2"/>
  <c r="G174" i="2"/>
  <c r="AD205" i="2"/>
  <c r="AC205" i="2"/>
  <c r="AB205" i="2"/>
  <c r="AA205" i="2"/>
  <c r="Z205" i="2"/>
  <c r="U205" i="2"/>
  <c r="K174" i="2"/>
  <c r="L174" i="2"/>
  <c r="M174" i="2"/>
  <c r="N174" i="2"/>
  <c r="Q144" i="2"/>
  <c r="Z144" i="2" s="1"/>
  <c r="P205" i="2" s="1"/>
  <c r="Q114" i="2"/>
  <c r="W114" i="2" s="1"/>
  <c r="Q84" i="2"/>
  <c r="W84" i="2" s="1"/>
  <c r="Q54" i="2"/>
  <c r="X54" i="2" s="1"/>
  <c r="Q23" i="2"/>
  <c r="X23" i="2" s="1"/>
  <c r="F205" i="2"/>
  <c r="K205" i="2" s="1"/>
  <c r="O174" i="2"/>
  <c r="P174" i="2"/>
  <c r="D174" i="2"/>
  <c r="J126" i="2"/>
  <c r="V126" i="2" s="1"/>
  <c r="J96" i="2"/>
  <c r="V96" i="2" s="1"/>
  <c r="J66" i="2"/>
  <c r="V66" i="2" s="1"/>
  <c r="J36" i="2"/>
  <c r="V36" i="2" s="1"/>
  <c r="J5" i="2"/>
  <c r="V5" i="2" s="1"/>
  <c r="J127" i="2"/>
  <c r="V127" i="2" s="1"/>
  <c r="J97" i="2"/>
  <c r="V97" i="2" s="1"/>
  <c r="J67" i="2"/>
  <c r="V67" i="2" s="1"/>
  <c r="J37" i="2"/>
  <c r="V37" i="2" s="1"/>
  <c r="J6" i="2"/>
  <c r="V6" i="2" s="1"/>
  <c r="J128" i="2"/>
  <c r="V128" i="2" s="1"/>
  <c r="J98" i="2"/>
  <c r="V98" i="2" s="1"/>
  <c r="J68" i="2"/>
  <c r="V68" i="2" s="1"/>
  <c r="J38" i="2"/>
  <c r="V38" i="2" s="1"/>
  <c r="J7" i="2"/>
  <c r="V7" i="2" s="1"/>
  <c r="J129" i="2"/>
  <c r="V129" i="2" s="1"/>
  <c r="J99" i="2"/>
  <c r="V99" i="2" s="1"/>
  <c r="J69" i="2"/>
  <c r="V69" i="2" s="1"/>
  <c r="J39" i="2"/>
  <c r="V39" i="2" s="1"/>
  <c r="J8" i="2"/>
  <c r="V8" i="2" s="1"/>
  <c r="J130" i="2"/>
  <c r="V130" i="2" s="1"/>
  <c r="J100" i="2"/>
  <c r="V100" i="2" s="1"/>
  <c r="J70" i="2"/>
  <c r="V70" i="2" s="1"/>
  <c r="J40" i="2"/>
  <c r="V40" i="2" s="1"/>
  <c r="J9" i="2"/>
  <c r="V9" i="2" s="1"/>
  <c r="J131" i="2"/>
  <c r="J101" i="2"/>
  <c r="V101" i="2" s="1"/>
  <c r="J71" i="2"/>
  <c r="V71" i="2" s="1"/>
  <c r="J41" i="2"/>
  <c r="V41" i="2" s="1"/>
  <c r="J10" i="2"/>
  <c r="V10" i="2" s="1"/>
  <c r="J132" i="2"/>
  <c r="V132" i="2" s="1"/>
  <c r="J102" i="2"/>
  <c r="V102" i="2" s="1"/>
  <c r="J72" i="2"/>
  <c r="V72" i="2" s="1"/>
  <c r="J42" i="2"/>
  <c r="V42" i="2" s="1"/>
  <c r="J11" i="2"/>
  <c r="V11" i="2" s="1"/>
  <c r="J133" i="2"/>
  <c r="V133" i="2" s="1"/>
  <c r="J103" i="2"/>
  <c r="V103" i="2" s="1"/>
  <c r="J73" i="2"/>
  <c r="J43" i="2"/>
  <c r="V43" i="2" s="1"/>
  <c r="J12" i="2"/>
  <c r="V12" i="2" s="1"/>
  <c r="J134" i="2"/>
  <c r="J104" i="2"/>
  <c r="J74" i="2"/>
  <c r="V74" i="2" s="1"/>
  <c r="J44" i="2"/>
  <c r="V44" i="2" s="1"/>
  <c r="J13" i="2"/>
  <c r="V13" i="2" s="1"/>
  <c r="J135" i="2"/>
  <c r="V135" i="2" s="1"/>
  <c r="J105" i="2"/>
  <c r="V105" i="2" s="1"/>
  <c r="J75" i="2"/>
  <c r="V75" i="2" s="1"/>
  <c r="J45" i="2"/>
  <c r="V45" i="2" s="1"/>
  <c r="J14" i="2"/>
  <c r="V14" i="2" s="1"/>
  <c r="J136" i="2"/>
  <c r="V136" i="2" s="1"/>
  <c r="J106" i="2"/>
  <c r="V106" i="2" s="1"/>
  <c r="J76" i="2"/>
  <c r="V76" i="2" s="1"/>
  <c r="J46" i="2"/>
  <c r="V46" i="2" s="1"/>
  <c r="J15" i="2"/>
  <c r="V15" i="2" s="1"/>
  <c r="J137" i="2"/>
  <c r="V137" i="2" s="1"/>
  <c r="J107" i="2"/>
  <c r="V107" i="2" s="1"/>
  <c r="J77" i="2"/>
  <c r="V77" i="2" s="1"/>
  <c r="J47" i="2"/>
  <c r="V47" i="2" s="1"/>
  <c r="J16" i="2"/>
  <c r="V16" i="2" s="1"/>
  <c r="J138" i="2"/>
  <c r="V138" i="2" s="1"/>
  <c r="J108" i="2"/>
  <c r="V108" i="2" s="1"/>
  <c r="J78" i="2"/>
  <c r="V78" i="2" s="1"/>
  <c r="J48" i="2"/>
  <c r="V48" i="2" s="1"/>
  <c r="J17" i="2"/>
  <c r="V17" i="2" s="1"/>
  <c r="J139" i="2"/>
  <c r="V139" i="2" s="1"/>
  <c r="J109" i="2"/>
  <c r="V109" i="2" s="1"/>
  <c r="J79" i="2"/>
  <c r="V79" i="2" s="1"/>
  <c r="J49" i="2"/>
  <c r="V49" i="2" s="1"/>
  <c r="J18" i="2"/>
  <c r="V18" i="2" s="1"/>
  <c r="J140" i="2"/>
  <c r="V140" i="2" s="1"/>
  <c r="J110" i="2"/>
  <c r="V110" i="2" s="1"/>
  <c r="J80" i="2"/>
  <c r="V80" i="2" s="1"/>
  <c r="J50" i="2"/>
  <c r="V50" i="2" s="1"/>
  <c r="J19" i="2"/>
  <c r="V19" i="2" s="1"/>
  <c r="J141" i="2"/>
  <c r="J111" i="2"/>
  <c r="V111" i="2" s="1"/>
  <c r="J81" i="2"/>
  <c r="V81" i="2" s="1"/>
  <c r="J51" i="2"/>
  <c r="V51" i="2" s="1"/>
  <c r="J20" i="2"/>
  <c r="V20" i="2" s="1"/>
  <c r="J142" i="2"/>
  <c r="V142" i="2" s="1"/>
  <c r="J112" i="2"/>
  <c r="V112" i="2" s="1"/>
  <c r="J82" i="2"/>
  <c r="V82" i="2" s="1"/>
  <c r="J52" i="2"/>
  <c r="V52" i="2" s="1"/>
  <c r="J21" i="2"/>
  <c r="V21" i="2" s="1"/>
  <c r="J143" i="2"/>
  <c r="V143" i="2" s="1"/>
  <c r="J113" i="2"/>
  <c r="V113" i="2" s="1"/>
  <c r="J83" i="2"/>
  <c r="V83" i="2" s="1"/>
  <c r="J53" i="2"/>
  <c r="V53" i="2" s="1"/>
  <c r="J22" i="2"/>
  <c r="V22" i="2" s="1"/>
  <c r="J144" i="2"/>
  <c r="V144" i="2" s="1"/>
  <c r="J114" i="2"/>
  <c r="V114" i="2" s="1"/>
  <c r="J84" i="2"/>
  <c r="V84" i="2" s="1"/>
  <c r="J54" i="2"/>
  <c r="V54" i="2" s="1"/>
  <c r="J23" i="2"/>
  <c r="V23" i="2" s="1"/>
  <c r="J145" i="2"/>
  <c r="J115" i="2"/>
  <c r="V115" i="2" s="1"/>
  <c r="J85" i="2"/>
  <c r="V85" i="2" s="1"/>
  <c r="J55" i="2"/>
  <c r="V55" i="2" s="1"/>
  <c r="J24" i="2"/>
  <c r="J146" i="2"/>
  <c r="J116" i="2"/>
  <c r="V116" i="2" s="1"/>
  <c r="J86" i="2"/>
  <c r="V86" i="2" s="1"/>
  <c r="J56" i="2"/>
  <c r="V56" i="2" s="1"/>
  <c r="J25" i="2"/>
  <c r="V25" i="2" s="1"/>
  <c r="J147" i="2"/>
  <c r="V147" i="2" s="1"/>
  <c r="J117" i="2"/>
  <c r="V117" i="2" s="1"/>
  <c r="J87" i="2"/>
  <c r="V87" i="2" s="1"/>
  <c r="J57" i="2"/>
  <c r="V57" i="2" s="1"/>
  <c r="J26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W201" i="2" s="1"/>
  <c r="G171" i="2"/>
  <c r="G172" i="2"/>
  <c r="G173" i="2"/>
  <c r="F156" i="2"/>
  <c r="F157" i="2"/>
  <c r="F158" i="2"/>
  <c r="F159" i="2"/>
  <c r="F160" i="2"/>
  <c r="W191" i="2" s="1"/>
  <c r="F161" i="2"/>
  <c r="F162" i="2"/>
  <c r="F163" i="2"/>
  <c r="B194" i="2" s="1"/>
  <c r="V194" i="2" s="1"/>
  <c r="F164" i="2"/>
  <c r="W195" i="2" s="1"/>
  <c r="F165" i="2"/>
  <c r="F166" i="2"/>
  <c r="F167" i="2"/>
  <c r="W198" i="2" s="1"/>
  <c r="F168" i="2"/>
  <c r="W199" i="2" s="1"/>
  <c r="F169" i="2"/>
  <c r="F170" i="2"/>
  <c r="F171" i="2"/>
  <c r="F172" i="2"/>
  <c r="W203" i="2" s="1"/>
  <c r="F173" i="2"/>
  <c r="E156" i="2"/>
  <c r="E157" i="2"/>
  <c r="E158" i="2"/>
  <c r="B189" i="2" s="1"/>
  <c r="V189" i="2" s="1"/>
  <c r="E159" i="2"/>
  <c r="E160" i="2"/>
  <c r="E161" i="2"/>
  <c r="E162" i="2"/>
  <c r="E163" i="2"/>
  <c r="E164" i="2"/>
  <c r="E165" i="2"/>
  <c r="E166" i="2"/>
  <c r="B197" i="2" s="1"/>
  <c r="E167" i="2"/>
  <c r="E168" i="2"/>
  <c r="E169" i="2"/>
  <c r="E170" i="2"/>
  <c r="E171" i="2"/>
  <c r="E172" i="2"/>
  <c r="E173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Q126" i="2"/>
  <c r="X126" i="2" s="1"/>
  <c r="Q96" i="2"/>
  <c r="W96" i="2" s="1"/>
  <c r="Q66" i="2"/>
  <c r="W66" i="2" s="1"/>
  <c r="Q36" i="2"/>
  <c r="W36" i="2" s="1"/>
  <c r="Q5" i="2"/>
  <c r="W5" i="2" s="1"/>
  <c r="Q127" i="2"/>
  <c r="X127" i="2" s="1"/>
  <c r="Q97" i="2"/>
  <c r="W97" i="2" s="1"/>
  <c r="Q67" i="2"/>
  <c r="W67" i="2" s="1"/>
  <c r="Q37" i="2"/>
  <c r="X37" i="2" s="1"/>
  <c r="Q6" i="2"/>
  <c r="X6" i="2" s="1"/>
  <c r="Q128" i="2"/>
  <c r="W128" i="2" s="1"/>
  <c r="Q98" i="2"/>
  <c r="W98" i="2" s="1"/>
  <c r="Q68" i="2"/>
  <c r="W68" i="2" s="1"/>
  <c r="Q38" i="2"/>
  <c r="W38" i="2" s="1"/>
  <c r="Q7" i="2"/>
  <c r="Q129" i="2"/>
  <c r="X129" i="2" s="1"/>
  <c r="Q99" i="2"/>
  <c r="X99" i="2" s="1"/>
  <c r="Q69" i="2"/>
  <c r="W69" i="2" s="1"/>
  <c r="Q39" i="2"/>
  <c r="W39" i="2" s="1"/>
  <c r="Q8" i="2"/>
  <c r="W8" i="2" s="1"/>
  <c r="Q130" i="2"/>
  <c r="X130" i="2" s="1"/>
  <c r="Q100" i="2"/>
  <c r="W100" i="2" s="1"/>
  <c r="Q70" i="2"/>
  <c r="W70" i="2" s="1"/>
  <c r="Q40" i="2"/>
  <c r="X40" i="2" s="1"/>
  <c r="Q9" i="2"/>
  <c r="X9" i="2" s="1"/>
  <c r="Q131" i="2"/>
  <c r="W131" i="2" s="1"/>
  <c r="Q101" i="2"/>
  <c r="W101" i="2" s="1"/>
  <c r="Q71" i="2"/>
  <c r="W71" i="2" s="1"/>
  <c r="Q41" i="2"/>
  <c r="Z41" i="2" s="1"/>
  <c r="M192" i="2" s="1"/>
  <c r="Q10" i="2"/>
  <c r="Z10" i="2" s="1"/>
  <c r="L192" i="2" s="1"/>
  <c r="Q132" i="2"/>
  <c r="W132" i="2" s="1"/>
  <c r="Q102" i="2"/>
  <c r="Z102" i="2" s="1"/>
  <c r="O193" i="2" s="1"/>
  <c r="Q72" i="2"/>
  <c r="X72" i="2" s="1"/>
  <c r="Q42" i="2"/>
  <c r="W42" i="2" s="1"/>
  <c r="Q11" i="2"/>
  <c r="Z11" i="2" s="1"/>
  <c r="L193" i="2" s="1"/>
  <c r="Q133" i="2"/>
  <c r="X133" i="2" s="1"/>
  <c r="Q103" i="2"/>
  <c r="Q73" i="2"/>
  <c r="W73" i="2" s="1"/>
  <c r="Q43" i="2"/>
  <c r="Q12" i="2"/>
  <c r="X12" i="2" s="1"/>
  <c r="Q134" i="2"/>
  <c r="W104" i="2" s="1"/>
  <c r="Q104" i="2"/>
  <c r="Q74" i="2"/>
  <c r="Q44" i="2"/>
  <c r="W44" i="2" s="1"/>
  <c r="Q13" i="2"/>
  <c r="Q135" i="2"/>
  <c r="Q105" i="2"/>
  <c r="Q75" i="2"/>
  <c r="X75" i="2" s="1"/>
  <c r="Q45" i="2"/>
  <c r="Q14" i="2"/>
  <c r="X14" i="2" s="1"/>
  <c r="Q136" i="2"/>
  <c r="W136" i="2" s="1"/>
  <c r="Q106" i="2"/>
  <c r="Z106" i="2" s="1"/>
  <c r="O197" i="2" s="1"/>
  <c r="Q76" i="2"/>
  <c r="X76" i="2" s="1"/>
  <c r="Q46" i="2"/>
  <c r="Z46" i="2" s="1"/>
  <c r="M197" i="2" s="1"/>
  <c r="Q15" i="2"/>
  <c r="Q137" i="2"/>
  <c r="W137" i="2" s="1"/>
  <c r="Q107" i="2"/>
  <c r="Z107" i="2" s="1"/>
  <c r="O198" i="2" s="1"/>
  <c r="Q77" i="2"/>
  <c r="W77" i="2" s="1"/>
  <c r="Q47" i="2"/>
  <c r="W47" i="2" s="1"/>
  <c r="Q16" i="2"/>
  <c r="X16" i="2" s="1"/>
  <c r="Q138" i="2"/>
  <c r="W138" i="2" s="1"/>
  <c r="Q108" i="2"/>
  <c r="X108" i="2" s="1"/>
  <c r="Q78" i="2"/>
  <c r="X78" i="2" s="1"/>
  <c r="Q48" i="2"/>
  <c r="X48" i="2" s="1"/>
  <c r="Q17" i="2"/>
  <c r="Z17" i="2" s="1"/>
  <c r="L199" i="2" s="1"/>
  <c r="Q139" i="2"/>
  <c r="X139" i="2" s="1"/>
  <c r="Q109" i="2"/>
  <c r="Q79" i="2"/>
  <c r="Z79" i="2" s="1"/>
  <c r="N200" i="2" s="1"/>
  <c r="Q49" i="2"/>
  <c r="Z49" i="2" s="1"/>
  <c r="M200" i="2" s="1"/>
  <c r="Q18" i="2"/>
  <c r="X18" i="2" s="1"/>
  <c r="Q140" i="2"/>
  <c r="X140" i="2" s="1"/>
  <c r="Q110" i="2"/>
  <c r="W110" i="2" s="1"/>
  <c r="Q80" i="2"/>
  <c r="Q50" i="2"/>
  <c r="W50" i="2" s="1"/>
  <c r="Q19" i="2"/>
  <c r="Q141" i="2"/>
  <c r="W141" i="2" s="1"/>
  <c r="Q111" i="2"/>
  <c r="W111" i="2" s="1"/>
  <c r="Q81" i="2"/>
  <c r="Q51" i="2"/>
  <c r="Q20" i="2"/>
  <c r="W20" i="2" s="1"/>
  <c r="Q142" i="2"/>
  <c r="X142" i="2" s="1"/>
  <c r="Q112" i="2"/>
  <c r="W112" i="2" s="1"/>
  <c r="Q82" i="2"/>
  <c r="Q52" i="2"/>
  <c r="Z52" i="2" s="1"/>
  <c r="M203" i="2" s="1"/>
  <c r="Q21" i="2"/>
  <c r="Z21" i="2" s="1"/>
  <c r="L203" i="2" s="1"/>
  <c r="Q143" i="2"/>
  <c r="X143" i="2" s="1"/>
  <c r="Q113" i="2"/>
  <c r="X113" i="2" s="1"/>
  <c r="Q83" i="2"/>
  <c r="Z83" i="2" s="1"/>
  <c r="N204" i="2" s="1"/>
  <c r="Q53" i="2"/>
  <c r="W53" i="2" s="1"/>
  <c r="Q22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O156" i="2"/>
  <c r="O157" i="2"/>
  <c r="O158" i="2"/>
  <c r="O159" i="2"/>
  <c r="O160" i="2"/>
  <c r="O161" i="2"/>
  <c r="I192" i="2" s="1"/>
  <c r="O162" i="2"/>
  <c r="O163" i="2"/>
  <c r="O164" i="2"/>
  <c r="O165" i="2"/>
  <c r="O166" i="2"/>
  <c r="I197" i="2" s="1"/>
  <c r="O167" i="2"/>
  <c r="O168" i="2"/>
  <c r="O169" i="2"/>
  <c r="O170" i="2"/>
  <c r="O171" i="2"/>
  <c r="O172" i="2"/>
  <c r="O173" i="2"/>
  <c r="N156" i="2"/>
  <c r="N157" i="2"/>
  <c r="N158" i="2"/>
  <c r="N159" i="2"/>
  <c r="N160" i="2"/>
  <c r="N161" i="2"/>
  <c r="N162" i="2"/>
  <c r="N163" i="2"/>
  <c r="N164" i="2"/>
  <c r="H195" i="2" s="1"/>
  <c r="N165" i="2"/>
  <c r="N166" i="2"/>
  <c r="N167" i="2"/>
  <c r="N168" i="2"/>
  <c r="N169" i="2"/>
  <c r="N170" i="2"/>
  <c r="N171" i="2"/>
  <c r="N172" i="2"/>
  <c r="N173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H200" i="2" s="1"/>
  <c r="M170" i="2"/>
  <c r="M171" i="2"/>
  <c r="M172" i="2"/>
  <c r="M173" i="2"/>
  <c r="L156" i="2"/>
  <c r="AB156" i="2" s="1"/>
  <c r="L157" i="2"/>
  <c r="L158" i="2"/>
  <c r="L159" i="2"/>
  <c r="E190" i="2" s="1"/>
  <c r="L160" i="2"/>
  <c r="L161" i="2"/>
  <c r="L162" i="2"/>
  <c r="L163" i="2"/>
  <c r="E194" i="2" s="1"/>
  <c r="L164" i="2"/>
  <c r="L165" i="2"/>
  <c r="E196" i="2" s="1"/>
  <c r="L166" i="2"/>
  <c r="L167" i="2"/>
  <c r="E198" i="2" s="1"/>
  <c r="L168" i="2"/>
  <c r="L169" i="2"/>
  <c r="L170" i="2"/>
  <c r="L171" i="2"/>
  <c r="E202" i="2" s="1"/>
  <c r="L172" i="2"/>
  <c r="L173" i="2"/>
  <c r="K156" i="2"/>
  <c r="D187" i="2" s="1"/>
  <c r="K157" i="2"/>
  <c r="G188" i="2" s="1"/>
  <c r="K158" i="2"/>
  <c r="K159" i="2"/>
  <c r="K160" i="2"/>
  <c r="D191" i="2" s="1"/>
  <c r="K161" i="2"/>
  <c r="D192" i="2" s="1"/>
  <c r="K162" i="2"/>
  <c r="K164" i="2"/>
  <c r="D195" i="2" s="1"/>
  <c r="K165" i="2"/>
  <c r="D196" i="2" s="1"/>
  <c r="K166" i="2"/>
  <c r="D197" i="2" s="1"/>
  <c r="K167" i="2"/>
  <c r="K168" i="2"/>
  <c r="K169" i="2"/>
  <c r="D200" i="2" s="1"/>
  <c r="K170" i="2"/>
  <c r="D201" i="2" s="1"/>
  <c r="K171" i="2"/>
  <c r="K172" i="2"/>
  <c r="K173" i="2"/>
  <c r="Y177" i="2"/>
  <c r="U177" i="2"/>
  <c r="C177" i="2"/>
  <c r="T177" i="2"/>
  <c r="S177" i="2"/>
  <c r="R177" i="2"/>
  <c r="B177" i="2"/>
  <c r="Y176" i="2"/>
  <c r="U176" i="2"/>
  <c r="C176" i="2"/>
  <c r="T176" i="2"/>
  <c r="S176" i="2"/>
  <c r="R176" i="2"/>
  <c r="B176" i="2"/>
  <c r="Y175" i="2"/>
  <c r="U175" i="2"/>
  <c r="C175" i="2"/>
  <c r="T175" i="2"/>
  <c r="S175" i="2"/>
  <c r="R175" i="2"/>
  <c r="B175" i="2"/>
  <c r="Y174" i="2"/>
  <c r="U174" i="2"/>
  <c r="C174" i="2"/>
  <c r="T174" i="2"/>
  <c r="S174" i="2"/>
  <c r="R174" i="2"/>
  <c r="B174" i="2"/>
  <c r="U173" i="2"/>
  <c r="AB147" i="2"/>
  <c r="Y147" i="2"/>
  <c r="AB146" i="2"/>
  <c r="Y146" i="2"/>
  <c r="AB145" i="2"/>
  <c r="Y145" i="2"/>
  <c r="AB144" i="2"/>
  <c r="Y144" i="2"/>
  <c r="AB117" i="2"/>
  <c r="Y117" i="2"/>
  <c r="AB116" i="2"/>
  <c r="Y116" i="2"/>
  <c r="AB115" i="2"/>
  <c r="Y115" i="2"/>
  <c r="AB114" i="2"/>
  <c r="Y114" i="2"/>
  <c r="AB87" i="2"/>
  <c r="Y87" i="2"/>
  <c r="AB86" i="2"/>
  <c r="Y86" i="2"/>
  <c r="AB85" i="2"/>
  <c r="Y85" i="2"/>
  <c r="AB84" i="2"/>
  <c r="Y84" i="2"/>
  <c r="AB57" i="2"/>
  <c r="Y57" i="2"/>
  <c r="AB56" i="2"/>
  <c r="Y56" i="2"/>
  <c r="AB55" i="2"/>
  <c r="Y55" i="2"/>
  <c r="AB54" i="2"/>
  <c r="Y54" i="2"/>
  <c r="AB26" i="2"/>
  <c r="Y26" i="2"/>
  <c r="V26" i="2"/>
  <c r="AB25" i="2"/>
  <c r="Y25" i="2"/>
  <c r="W25" i="2"/>
  <c r="AB24" i="2"/>
  <c r="Y24" i="2"/>
  <c r="V2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23" i="2"/>
  <c r="U172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U204" i="2"/>
  <c r="F204" i="2"/>
  <c r="K204" i="2" s="1"/>
  <c r="D204" i="2"/>
  <c r="U203" i="2"/>
  <c r="F203" i="2"/>
  <c r="K203" i="2" s="1"/>
  <c r="D203" i="2"/>
  <c r="U202" i="2"/>
  <c r="F202" i="2"/>
  <c r="K202" i="2" s="1"/>
  <c r="U201" i="2"/>
  <c r="F201" i="2"/>
  <c r="K201" i="2" s="1"/>
  <c r="E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F200" i="2"/>
  <c r="F199" i="2"/>
  <c r="K199" i="2" s="1"/>
  <c r="F198" i="2"/>
  <c r="K198" i="2" s="1"/>
  <c r="F197" i="2"/>
  <c r="F196" i="2"/>
  <c r="K196" i="2" s="1"/>
  <c r="F195" i="2"/>
  <c r="K195" i="2" s="1"/>
  <c r="F194" i="2"/>
  <c r="K194" i="2" s="1"/>
  <c r="F193" i="2"/>
  <c r="K193" i="2" s="1"/>
  <c r="F192" i="2"/>
  <c r="F191" i="2"/>
  <c r="K191" i="2" s="1"/>
  <c r="F190" i="2"/>
  <c r="K190" i="2" s="1"/>
  <c r="F189" i="2"/>
  <c r="K189" i="2" s="1"/>
  <c r="F188" i="2"/>
  <c r="K188" i="2" s="1"/>
  <c r="Y165" i="2"/>
  <c r="Y164" i="2"/>
  <c r="Y163" i="2"/>
  <c r="Y162" i="2"/>
  <c r="Y161" i="2"/>
  <c r="Y160" i="2"/>
  <c r="Y159" i="2"/>
  <c r="Y158" i="2"/>
  <c r="Y157" i="2"/>
  <c r="Y156" i="2"/>
  <c r="Y173" i="2"/>
  <c r="C173" i="2"/>
  <c r="T173" i="2"/>
  <c r="S173" i="2"/>
  <c r="R173" i="2"/>
  <c r="B173" i="2"/>
  <c r="Y172" i="2"/>
  <c r="C172" i="2"/>
  <c r="T172" i="2"/>
  <c r="S172" i="2"/>
  <c r="R172" i="2"/>
  <c r="B172" i="2"/>
  <c r="Y171" i="2"/>
  <c r="C171" i="2"/>
  <c r="T171" i="2"/>
  <c r="S171" i="2"/>
  <c r="R171" i="2"/>
  <c r="B171" i="2"/>
  <c r="Y170" i="2"/>
  <c r="C170" i="2"/>
  <c r="T170" i="2"/>
  <c r="S170" i="2"/>
  <c r="R170" i="2"/>
  <c r="B170" i="2"/>
  <c r="Y143" i="2"/>
  <c r="Y142" i="2"/>
  <c r="Y141" i="2"/>
  <c r="Y140" i="2"/>
  <c r="Y113" i="2"/>
  <c r="Y112" i="2"/>
  <c r="Y111" i="2"/>
  <c r="Y110" i="2"/>
  <c r="Y83" i="2"/>
  <c r="Y82" i="2"/>
  <c r="Y81" i="2"/>
  <c r="Y80" i="2"/>
  <c r="Y53" i="2"/>
  <c r="Y52" i="2"/>
  <c r="Y51" i="2"/>
  <c r="Y50" i="2"/>
  <c r="Y22" i="2"/>
  <c r="Y21" i="2"/>
  <c r="Y20" i="2"/>
  <c r="Y19" i="2"/>
  <c r="Y4" i="2"/>
  <c r="Y15" i="2"/>
  <c r="Y16" i="2"/>
  <c r="Y17" i="2"/>
  <c r="Y18" i="2"/>
  <c r="F33" i="2"/>
  <c r="M33" i="2"/>
  <c r="M63" i="2" s="1"/>
  <c r="M93" i="2" s="1"/>
  <c r="M123" i="2" s="1"/>
  <c r="M153" i="2" s="1"/>
  <c r="C34" i="2"/>
  <c r="C64" i="2" s="1"/>
  <c r="C94" i="2" s="1"/>
  <c r="C124" i="2" s="1"/>
  <c r="C154" i="2" s="1"/>
  <c r="K34" i="2"/>
  <c r="K64" i="2" s="1"/>
  <c r="K94" i="2" s="1"/>
  <c r="K124" i="2" s="1"/>
  <c r="K154" i="2" s="1"/>
  <c r="L34" i="2"/>
  <c r="L64" i="2" s="1"/>
  <c r="L94" i="2" s="1"/>
  <c r="L124" i="2" s="1"/>
  <c r="L154" i="2" s="1"/>
  <c r="M34" i="2"/>
  <c r="M64" i="2" s="1"/>
  <c r="M94" i="2" s="1"/>
  <c r="M124" i="2" s="1"/>
  <c r="M154" i="2" s="1"/>
  <c r="N34" i="2"/>
  <c r="N64" i="2" s="1"/>
  <c r="N94" i="2" s="1"/>
  <c r="N124" i="2" s="1"/>
  <c r="N154" i="2" s="1"/>
  <c r="R34" i="2"/>
  <c r="R64" i="2" s="1"/>
  <c r="R94" i="2" s="1"/>
  <c r="R124" i="2" s="1"/>
  <c r="R154" i="2" s="1"/>
  <c r="S34" i="2"/>
  <c r="S64" i="2" s="1"/>
  <c r="S94" i="2" s="1"/>
  <c r="S124" i="2" s="1"/>
  <c r="S154" i="2" s="1"/>
  <c r="T34" i="2"/>
  <c r="T64" i="2" s="1"/>
  <c r="T94" i="2" s="1"/>
  <c r="T124" i="2" s="1"/>
  <c r="T154" i="2" s="1"/>
  <c r="V34" i="2"/>
  <c r="V64" i="2" s="1"/>
  <c r="V94" i="2" s="1"/>
  <c r="V124" i="2" s="1"/>
  <c r="V154" i="2" s="1"/>
  <c r="W34" i="2"/>
  <c r="X34" i="2"/>
  <c r="A35" i="2"/>
  <c r="A65" i="2" s="1"/>
  <c r="A95" i="2" s="1"/>
  <c r="A125" i="2" s="1"/>
  <c r="A155" i="2" s="1"/>
  <c r="B35" i="2"/>
  <c r="B65" i="2" s="1"/>
  <c r="B95" i="2" s="1"/>
  <c r="B125" i="2" s="1"/>
  <c r="B155" i="2" s="1"/>
  <c r="C35" i="2"/>
  <c r="C65" i="2" s="1"/>
  <c r="C95" i="2" s="1"/>
  <c r="C125" i="2" s="1"/>
  <c r="C155" i="2" s="1"/>
  <c r="D35" i="2"/>
  <c r="D65" i="2" s="1"/>
  <c r="D95" i="2" s="1"/>
  <c r="D125" i="2" s="1"/>
  <c r="D155" i="2" s="1"/>
  <c r="E35" i="2"/>
  <c r="E65" i="2" s="1"/>
  <c r="E95" i="2" s="1"/>
  <c r="E125" i="2" s="1"/>
  <c r="E155" i="2" s="1"/>
  <c r="F35" i="2"/>
  <c r="F65" i="2" s="1"/>
  <c r="F95" i="2" s="1"/>
  <c r="F125" i="2" s="1"/>
  <c r="F155" i="2" s="1"/>
  <c r="G35" i="2"/>
  <c r="G65" i="2" s="1"/>
  <c r="G95" i="2" s="1"/>
  <c r="G125" i="2" s="1"/>
  <c r="G155" i="2" s="1"/>
  <c r="H35" i="2"/>
  <c r="H65" i="2" s="1"/>
  <c r="H95" i="2" s="1"/>
  <c r="H125" i="2" s="1"/>
  <c r="H155" i="2" s="1"/>
  <c r="I35" i="2"/>
  <c r="I65" i="2" s="1"/>
  <c r="I95" i="2" s="1"/>
  <c r="I125" i="2" s="1"/>
  <c r="I155" i="2" s="1"/>
  <c r="J35" i="2"/>
  <c r="J65" i="2" s="1"/>
  <c r="J95" i="2" s="1"/>
  <c r="J125" i="2" s="1"/>
  <c r="J155" i="2" s="1"/>
  <c r="K35" i="2"/>
  <c r="K65" i="2" s="1"/>
  <c r="K95" i="2" s="1"/>
  <c r="K125" i="2" s="1"/>
  <c r="K155" i="2" s="1"/>
  <c r="L35" i="2"/>
  <c r="L65" i="2" s="1"/>
  <c r="L95" i="2" s="1"/>
  <c r="L125" i="2" s="1"/>
  <c r="L155" i="2" s="1"/>
  <c r="M35" i="2"/>
  <c r="M65" i="2" s="1"/>
  <c r="M95" i="2" s="1"/>
  <c r="M125" i="2" s="1"/>
  <c r="M155" i="2" s="1"/>
  <c r="N35" i="2"/>
  <c r="N65" i="2" s="1"/>
  <c r="N95" i="2" s="1"/>
  <c r="N125" i="2" s="1"/>
  <c r="N155" i="2" s="1"/>
  <c r="O35" i="2"/>
  <c r="O65" i="2" s="1"/>
  <c r="O95" i="2" s="1"/>
  <c r="O125" i="2" s="1"/>
  <c r="O155" i="2" s="1"/>
  <c r="P35" i="2"/>
  <c r="P65" i="2" s="1"/>
  <c r="P95" i="2" s="1"/>
  <c r="P125" i="2" s="1"/>
  <c r="P155" i="2" s="1"/>
  <c r="Q35" i="2"/>
  <c r="Q65" i="2" s="1"/>
  <c r="Q95" i="2" s="1"/>
  <c r="Q125" i="2" s="1"/>
  <c r="Q155" i="2" s="1"/>
  <c r="R35" i="2"/>
  <c r="R65" i="2" s="1"/>
  <c r="R95" i="2" s="1"/>
  <c r="R125" i="2" s="1"/>
  <c r="R155" i="2" s="1"/>
  <c r="S35" i="2"/>
  <c r="S65" i="2" s="1"/>
  <c r="S95" i="2" s="1"/>
  <c r="S125" i="2" s="1"/>
  <c r="S155" i="2" s="1"/>
  <c r="T35" i="2"/>
  <c r="T65" i="2" s="1"/>
  <c r="T95" i="2" s="1"/>
  <c r="T125" i="2" s="1"/>
  <c r="T155" i="2" s="1"/>
  <c r="V35" i="2"/>
  <c r="V65" i="2" s="1"/>
  <c r="V95" i="2" s="1"/>
  <c r="V125" i="2" s="1"/>
  <c r="V155" i="2" s="1"/>
  <c r="W35" i="2"/>
  <c r="W65" i="2" s="1"/>
  <c r="W95" i="2" s="1"/>
  <c r="W125" i="2" s="1"/>
  <c r="W155" i="2" s="1"/>
  <c r="U35" i="2"/>
  <c r="U65" i="2" s="1"/>
  <c r="U95" i="2" s="1"/>
  <c r="U125" i="2" s="1"/>
  <c r="U155" i="2" s="1"/>
  <c r="X35" i="2"/>
  <c r="X65" i="2" s="1"/>
  <c r="X95" i="2" s="1"/>
  <c r="X125" i="2" s="1"/>
  <c r="X155" i="2" s="1"/>
  <c r="Y35" i="2"/>
  <c r="Y46" i="2"/>
  <c r="Y47" i="2"/>
  <c r="Y48" i="2"/>
  <c r="Y49" i="2"/>
  <c r="F63" i="2"/>
  <c r="F93" i="2" s="1"/>
  <c r="F123" i="2" s="1"/>
  <c r="F153" i="2" s="1"/>
  <c r="W64" i="2"/>
  <c r="W94" i="2" s="1"/>
  <c r="W124" i="2" s="1"/>
  <c r="W154" i="2" s="1"/>
  <c r="X64" i="2"/>
  <c r="X94" i="2" s="1"/>
  <c r="X124" i="2" s="1"/>
  <c r="X154" i="2" s="1"/>
  <c r="Y65" i="2"/>
  <c r="Y76" i="2"/>
  <c r="X77" i="2"/>
  <c r="Y77" i="2"/>
  <c r="Y78" i="2"/>
  <c r="Y79" i="2"/>
  <c r="Y95" i="2"/>
  <c r="Y106" i="2"/>
  <c r="Y107" i="2"/>
  <c r="Y108" i="2"/>
  <c r="Y109" i="2"/>
  <c r="Y125" i="2"/>
  <c r="W127" i="2"/>
  <c r="W130" i="2"/>
  <c r="Y136" i="2"/>
  <c r="Y137" i="2"/>
  <c r="Y138" i="2"/>
  <c r="Y139" i="2"/>
  <c r="Y155" i="2"/>
  <c r="B156" i="2"/>
  <c r="C156" i="2"/>
  <c r="R156" i="2"/>
  <c r="S156" i="2"/>
  <c r="T156" i="2"/>
  <c r="U156" i="2"/>
  <c r="B157" i="2"/>
  <c r="C157" i="2"/>
  <c r="R157" i="2"/>
  <c r="S157" i="2"/>
  <c r="T157" i="2"/>
  <c r="U157" i="2"/>
  <c r="B158" i="2"/>
  <c r="C158" i="2"/>
  <c r="R158" i="2"/>
  <c r="S158" i="2"/>
  <c r="T158" i="2"/>
  <c r="U158" i="2"/>
  <c r="B159" i="2"/>
  <c r="C159" i="2"/>
  <c r="R159" i="2"/>
  <c r="S159" i="2"/>
  <c r="T159" i="2"/>
  <c r="B160" i="2"/>
  <c r="C160" i="2"/>
  <c r="R160" i="2"/>
  <c r="S160" i="2"/>
  <c r="T160" i="2"/>
  <c r="U160" i="2"/>
  <c r="B161" i="2"/>
  <c r="C161" i="2"/>
  <c r="R161" i="2"/>
  <c r="S161" i="2"/>
  <c r="T161" i="2"/>
  <c r="U161" i="2"/>
  <c r="B162" i="2"/>
  <c r="C162" i="2"/>
  <c r="R162" i="2"/>
  <c r="S162" i="2"/>
  <c r="T162" i="2"/>
  <c r="U162" i="2"/>
  <c r="B163" i="2"/>
  <c r="C163" i="2"/>
  <c r="R163" i="2"/>
  <c r="S163" i="2"/>
  <c r="T163" i="2"/>
  <c r="U163" i="2"/>
  <c r="B164" i="2"/>
  <c r="C164" i="2"/>
  <c r="R164" i="2"/>
  <c r="S164" i="2"/>
  <c r="T164" i="2"/>
  <c r="U164" i="2"/>
  <c r="B165" i="2"/>
  <c r="C165" i="2"/>
  <c r="R165" i="2"/>
  <c r="S165" i="2"/>
  <c r="T165" i="2"/>
  <c r="U165" i="2"/>
  <c r="B166" i="2"/>
  <c r="C166" i="2"/>
  <c r="R166" i="2"/>
  <c r="S166" i="2"/>
  <c r="T166" i="2"/>
  <c r="Y166" i="2"/>
  <c r="B167" i="2"/>
  <c r="C167" i="2"/>
  <c r="R167" i="2"/>
  <c r="S167" i="2"/>
  <c r="T167" i="2"/>
  <c r="Y167" i="2"/>
  <c r="B168" i="2"/>
  <c r="C168" i="2"/>
  <c r="R168" i="2"/>
  <c r="S168" i="2"/>
  <c r="T168" i="2"/>
  <c r="Y168" i="2"/>
  <c r="B169" i="2"/>
  <c r="C169" i="2"/>
  <c r="R169" i="2"/>
  <c r="S169" i="2"/>
  <c r="T169" i="2"/>
  <c r="Y169" i="2"/>
  <c r="L185" i="2"/>
  <c r="M185" i="2"/>
  <c r="N185" i="2"/>
  <c r="O185" i="2"/>
  <c r="P185" i="2"/>
  <c r="T185" i="2"/>
  <c r="F187" i="2"/>
  <c r="K187" i="2" s="1"/>
  <c r="B188" i="2"/>
  <c r="V188" i="2" s="1"/>
  <c r="E189" i="2"/>
  <c r="K192" i="2"/>
  <c r="E193" i="2"/>
  <c r="H193" i="2"/>
  <c r="I193" i="2"/>
  <c r="D194" i="2"/>
  <c r="I194" i="2"/>
  <c r="B196" i="2"/>
  <c r="V196" i="2" s="1"/>
  <c r="I196" i="2"/>
  <c r="E197" i="2"/>
  <c r="K197" i="2"/>
  <c r="B198" i="2"/>
  <c r="V198" i="2" s="1"/>
  <c r="D199" i="2"/>
  <c r="G199" i="2"/>
  <c r="B200" i="2"/>
  <c r="K200" i="2"/>
  <c r="X149" i="2" l="1"/>
  <c r="H210" i="2"/>
  <c r="W119" i="2"/>
  <c r="Z119" i="2"/>
  <c r="O210" i="2" s="1"/>
  <c r="D210" i="2"/>
  <c r="X89" i="2"/>
  <c r="AB179" i="2"/>
  <c r="Z89" i="2"/>
  <c r="N210" i="2" s="1"/>
  <c r="E210" i="2"/>
  <c r="J210" i="2" s="1"/>
  <c r="I210" i="2"/>
  <c r="X28" i="2"/>
  <c r="Q179" i="2"/>
  <c r="W210" i="2"/>
  <c r="B210" i="2"/>
  <c r="V210" i="2" s="1"/>
  <c r="AE210" i="2"/>
  <c r="J179" i="2"/>
  <c r="Z118" i="2"/>
  <c r="O209" i="2" s="1"/>
  <c r="W118" i="2"/>
  <c r="X88" i="2"/>
  <c r="Z88" i="2"/>
  <c r="N209" i="2" s="1"/>
  <c r="H209" i="2"/>
  <c r="W209" i="2"/>
  <c r="E209" i="2"/>
  <c r="I209" i="2"/>
  <c r="AB178" i="2"/>
  <c r="G209" i="2"/>
  <c r="X148" i="2"/>
  <c r="Q178" i="2"/>
  <c r="D209" i="2"/>
  <c r="B209" i="2"/>
  <c r="V209" i="2" s="1"/>
  <c r="AE209" i="2"/>
  <c r="J178" i="2"/>
  <c r="V178" i="2" s="1"/>
  <c r="C211" i="2"/>
  <c r="C212" i="2"/>
  <c r="Z181" i="2"/>
  <c r="Z126" i="2"/>
  <c r="P187" i="2" s="1"/>
  <c r="Z134" i="2"/>
  <c r="P195" i="2" s="1"/>
  <c r="Z130" i="2"/>
  <c r="P191" i="2" s="1"/>
  <c r="W126" i="2"/>
  <c r="Z148" i="2"/>
  <c r="P209" i="2" s="1"/>
  <c r="Z149" i="2"/>
  <c r="P210" i="2" s="1"/>
  <c r="Z150" i="2"/>
  <c r="Z151" i="2"/>
  <c r="X121" i="2"/>
  <c r="W146" i="2"/>
  <c r="Z133" i="2"/>
  <c r="P194" i="2" s="1"/>
  <c r="Z129" i="2"/>
  <c r="P190" i="2" s="1"/>
  <c r="Z139" i="2"/>
  <c r="P200" i="2" s="1"/>
  <c r="W133" i="2"/>
  <c r="W129" i="2"/>
  <c r="Z140" i="2"/>
  <c r="P201" i="2" s="1"/>
  <c r="Z72" i="2"/>
  <c r="N193" i="2" s="1"/>
  <c r="Z99" i="2"/>
  <c r="O190" i="2" s="1"/>
  <c r="X68" i="2"/>
  <c r="Z40" i="2"/>
  <c r="M191" i="2" s="1"/>
  <c r="X102" i="2"/>
  <c r="W106" i="2"/>
  <c r="Z96" i="2"/>
  <c r="O187" i="2" s="1"/>
  <c r="X71" i="2"/>
  <c r="Z75" i="2"/>
  <c r="N196" i="2" s="1"/>
  <c r="W75" i="2"/>
  <c r="W72" i="2"/>
  <c r="X87" i="2"/>
  <c r="W55" i="2"/>
  <c r="Z78" i="2"/>
  <c r="N199" i="2" s="1"/>
  <c r="Z58" i="2"/>
  <c r="Z59" i="2"/>
  <c r="Z60" i="2"/>
  <c r="Z61" i="2"/>
  <c r="W37" i="2"/>
  <c r="W41" i="2"/>
  <c r="X41" i="2"/>
  <c r="Z37" i="2"/>
  <c r="M188" i="2" s="1"/>
  <c r="X5" i="2"/>
  <c r="X56" i="2"/>
  <c r="W54" i="2"/>
  <c r="X55" i="2"/>
  <c r="X49" i="2"/>
  <c r="X44" i="2"/>
  <c r="W40" i="2"/>
  <c r="X52" i="2"/>
  <c r="Z38" i="2"/>
  <c r="M189" i="2" s="1"/>
  <c r="X27" i="2"/>
  <c r="Z27" i="2"/>
  <c r="L209" i="2" s="1"/>
  <c r="Z18" i="2"/>
  <c r="L200" i="2" s="1"/>
  <c r="V200" i="2"/>
  <c r="C200" i="2"/>
  <c r="Z86" i="2"/>
  <c r="N207" i="2" s="1"/>
  <c r="X86" i="2"/>
  <c r="W187" i="2"/>
  <c r="B187" i="2"/>
  <c r="V187" i="2" s="1"/>
  <c r="W109" i="2"/>
  <c r="X109" i="2"/>
  <c r="X15" i="2"/>
  <c r="W15" i="2"/>
  <c r="Z136" i="2"/>
  <c r="P197" i="2" s="1"/>
  <c r="X136" i="2"/>
  <c r="W105" i="2"/>
  <c r="Z105" i="2"/>
  <c r="O196" i="2" s="1"/>
  <c r="W74" i="2"/>
  <c r="X74" i="2"/>
  <c r="X43" i="2"/>
  <c r="W43" i="2"/>
  <c r="Z43" i="2"/>
  <c r="M194" i="2" s="1"/>
  <c r="Z7" i="2"/>
  <c r="L189" i="2" s="1"/>
  <c r="W7" i="2"/>
  <c r="B193" i="2"/>
  <c r="V193" i="2" s="1"/>
  <c r="AE193" i="2"/>
  <c r="AE195" i="2"/>
  <c r="V146" i="2"/>
  <c r="J176" i="2"/>
  <c r="V176" i="2" s="1"/>
  <c r="V104" i="2"/>
  <c r="V134" i="2"/>
  <c r="Z47" i="2"/>
  <c r="M198" i="2" s="1"/>
  <c r="C198" i="2"/>
  <c r="B205" i="2"/>
  <c r="Z25" i="2"/>
  <c r="L207" i="2" s="1"/>
  <c r="Z127" i="2"/>
  <c r="P188" i="2" s="1"/>
  <c r="X96" i="2"/>
  <c r="X38" i="2"/>
  <c r="W116" i="2"/>
  <c r="B191" i="2"/>
  <c r="W139" i="2"/>
  <c r="W99" i="2"/>
  <c r="Z77" i="2"/>
  <c r="N198" i="2" s="1"/>
  <c r="W18" i="2"/>
  <c r="X111" i="2"/>
  <c r="Z50" i="2"/>
  <c r="M201" i="2" s="1"/>
  <c r="Z111" i="2"/>
  <c r="O202" i="2" s="1"/>
  <c r="Z112" i="2"/>
  <c r="O203" i="2" s="1"/>
  <c r="X57" i="2"/>
  <c r="H198" i="2"/>
  <c r="B202" i="2"/>
  <c r="V202" i="2" s="1"/>
  <c r="AE198" i="2"/>
  <c r="W200" i="2"/>
  <c r="W196" i="2"/>
  <c r="W192" i="2"/>
  <c r="W188" i="2"/>
  <c r="I206" i="2"/>
  <c r="V197" i="2"/>
  <c r="C197" i="2"/>
  <c r="V191" i="2"/>
  <c r="C191" i="2"/>
  <c r="D205" i="2"/>
  <c r="V205" i="2"/>
  <c r="E207" i="2"/>
  <c r="J197" i="2"/>
  <c r="D188" i="2"/>
  <c r="Z137" i="2"/>
  <c r="P198" i="2" s="1"/>
  <c r="Z108" i="2"/>
  <c r="O199" i="2" s="1"/>
  <c r="X106" i="2"/>
  <c r="W102" i="2"/>
  <c r="Z71" i="2"/>
  <c r="N192" i="2" s="1"/>
  <c r="Z68" i="2"/>
  <c r="N189" i="2" s="1"/>
  <c r="Z44" i="2"/>
  <c r="M195" i="2" s="1"/>
  <c r="X85" i="2"/>
  <c r="J201" i="2"/>
  <c r="G197" i="2"/>
  <c r="AB162" i="2"/>
  <c r="AB158" i="2"/>
  <c r="AB172" i="2"/>
  <c r="AB164" i="2"/>
  <c r="G191" i="2"/>
  <c r="G187" i="2"/>
  <c r="H201" i="2"/>
  <c r="H197" i="2"/>
  <c r="H189" i="2"/>
  <c r="H203" i="2"/>
  <c r="H199" i="2"/>
  <c r="H191" i="2"/>
  <c r="H187" i="2"/>
  <c r="I201" i="2"/>
  <c r="I189" i="2"/>
  <c r="I203" i="2"/>
  <c r="I199" i="2"/>
  <c r="I195" i="2"/>
  <c r="I191" i="2"/>
  <c r="I187" i="2"/>
  <c r="Q158" i="2"/>
  <c r="X158" i="2" s="1"/>
  <c r="W202" i="2"/>
  <c r="W190" i="2"/>
  <c r="I205" i="2"/>
  <c r="Z85" i="2"/>
  <c r="N206" i="2" s="1"/>
  <c r="E206" i="2"/>
  <c r="G207" i="2"/>
  <c r="W108" i="2"/>
  <c r="X79" i="2"/>
  <c r="W16" i="2"/>
  <c r="W12" i="2"/>
  <c r="Z8" i="2"/>
  <c r="L190" i="2" s="1"/>
  <c r="X50" i="2"/>
  <c r="X112" i="2"/>
  <c r="Z12" i="2"/>
  <c r="L194" i="2" s="1"/>
  <c r="X8" i="2"/>
  <c r="X21" i="2"/>
  <c r="Z5" i="2"/>
  <c r="L187" i="2" s="1"/>
  <c r="Z19" i="2"/>
  <c r="L201" i="2" s="1"/>
  <c r="X19" i="2"/>
  <c r="AE190" i="2"/>
  <c r="B190" i="2"/>
  <c r="Z23" i="2"/>
  <c r="L205" i="2" s="1"/>
  <c r="J194" i="2"/>
  <c r="B192" i="2"/>
  <c r="G189" i="2"/>
  <c r="Z109" i="2"/>
  <c r="O200" i="2" s="1"/>
  <c r="X105" i="2"/>
  <c r="W78" i="2"/>
  <c r="X47" i="2"/>
  <c r="Z15" i="2"/>
  <c r="L197" i="2" s="1"/>
  <c r="W19" i="2"/>
  <c r="W140" i="2"/>
  <c r="AB174" i="2"/>
  <c r="AB175" i="2"/>
  <c r="AB176" i="2"/>
  <c r="X22" i="2"/>
  <c r="W22" i="2"/>
  <c r="Z81" i="2"/>
  <c r="N202" i="2" s="1"/>
  <c r="W81" i="2"/>
  <c r="X46" i="2"/>
  <c r="W46" i="2"/>
  <c r="X135" i="2"/>
  <c r="Z135" i="2"/>
  <c r="P196" i="2" s="1"/>
  <c r="AE203" i="2"/>
  <c r="J167" i="2"/>
  <c r="V167" i="2" s="1"/>
  <c r="Z54" i="2"/>
  <c r="M205" i="2" s="1"/>
  <c r="AE207" i="2"/>
  <c r="D207" i="2"/>
  <c r="J207" i="2" s="1"/>
  <c r="B199" i="2"/>
  <c r="C196" i="2"/>
  <c r="B195" i="2"/>
  <c r="C194" i="2"/>
  <c r="D193" i="2"/>
  <c r="J193" i="2" s="1"/>
  <c r="E191" i="2"/>
  <c r="J191" i="2" s="1"/>
  <c r="W135" i="2"/>
  <c r="Z74" i="2"/>
  <c r="N195" i="2" s="1"/>
  <c r="X7" i="2"/>
  <c r="X81" i="2"/>
  <c r="B203" i="2"/>
  <c r="C203" i="2" s="1"/>
  <c r="Z22" i="2"/>
  <c r="L204" i="2" s="1"/>
  <c r="W23" i="2"/>
  <c r="W87" i="2"/>
  <c r="AB168" i="2"/>
  <c r="Z53" i="2"/>
  <c r="M204" i="2" s="1"/>
  <c r="X53" i="2"/>
  <c r="W9" i="2"/>
  <c r="Z9" i="2"/>
  <c r="L191" i="2" s="1"/>
  <c r="W6" i="2"/>
  <c r="Z6" i="2"/>
  <c r="L188" i="2" s="1"/>
  <c r="X114" i="2"/>
  <c r="Z114" i="2"/>
  <c r="O205" i="2" s="1"/>
  <c r="V141" i="2"/>
  <c r="J171" i="2"/>
  <c r="V171" i="2" s="1"/>
  <c r="C205" i="2"/>
  <c r="W144" i="2"/>
  <c r="X144" i="2"/>
  <c r="G202" i="2"/>
  <c r="G198" i="2"/>
  <c r="G194" i="2"/>
  <c r="AB169" i="2"/>
  <c r="AB161" i="2"/>
  <c r="AB157" i="2"/>
  <c r="H202" i="2"/>
  <c r="H194" i="2"/>
  <c r="H190" i="2"/>
  <c r="H204" i="2"/>
  <c r="H196" i="2"/>
  <c r="H192" i="2"/>
  <c r="H188" i="2"/>
  <c r="I202" i="2"/>
  <c r="I198" i="2"/>
  <c r="I190" i="2"/>
  <c r="I204" i="2"/>
  <c r="I200" i="2"/>
  <c r="I188" i="2"/>
  <c r="H205" i="2"/>
  <c r="B207" i="2"/>
  <c r="V207" i="2" s="1"/>
  <c r="G196" i="2"/>
  <c r="G195" i="2"/>
  <c r="G193" i="2"/>
  <c r="G192" i="2"/>
  <c r="W56" i="2"/>
  <c r="X146" i="2"/>
  <c r="D198" i="2"/>
  <c r="J198" i="2" s="1"/>
  <c r="E195" i="2"/>
  <c r="J195" i="2" s="1"/>
  <c r="E192" i="2"/>
  <c r="J192" i="2" s="1"/>
  <c r="G190" i="2"/>
  <c r="C189" i="2"/>
  <c r="C188" i="2"/>
  <c r="W76" i="2"/>
  <c r="W52" i="2"/>
  <c r="X110" i="2"/>
  <c r="Z110" i="2"/>
  <c r="O201" i="2" s="1"/>
  <c r="AB166" i="2"/>
  <c r="W14" i="2"/>
  <c r="Z14" i="2"/>
  <c r="L196" i="2" s="1"/>
  <c r="X104" i="2"/>
  <c r="Z104" i="2"/>
  <c r="O195" i="2" s="1"/>
  <c r="X73" i="2"/>
  <c r="Z73" i="2"/>
  <c r="N194" i="2" s="1"/>
  <c r="X42" i="2"/>
  <c r="Z42" i="2"/>
  <c r="M193" i="2" s="1"/>
  <c r="W10" i="2"/>
  <c r="X10" i="2"/>
  <c r="X131" i="2"/>
  <c r="Z131" i="2"/>
  <c r="P192" i="2" s="1"/>
  <c r="X100" i="2"/>
  <c r="Z100" i="2"/>
  <c r="O191" i="2" s="1"/>
  <c r="X69" i="2"/>
  <c r="Z69" i="2"/>
  <c r="N190" i="2" s="1"/>
  <c r="X128" i="2"/>
  <c r="Z128" i="2"/>
  <c r="P189" i="2" s="1"/>
  <c r="X97" i="2"/>
  <c r="Z97" i="2"/>
  <c r="O188" i="2" s="1"/>
  <c r="X66" i="2"/>
  <c r="Z66" i="2"/>
  <c r="N187" i="2" s="1"/>
  <c r="B201" i="2"/>
  <c r="C201" i="2" s="1"/>
  <c r="AE201" i="2"/>
  <c r="AE199" i="2"/>
  <c r="AE191" i="2"/>
  <c r="AE187" i="2"/>
  <c r="J159" i="2"/>
  <c r="V159" i="2" s="1"/>
  <c r="X84" i="2"/>
  <c r="Z84" i="2"/>
  <c r="N205" i="2" s="1"/>
  <c r="Q174" i="2"/>
  <c r="W174" i="2" s="1"/>
  <c r="W24" i="2"/>
  <c r="Z24" i="2"/>
  <c r="L206" i="2" s="1"/>
  <c r="Z145" i="2"/>
  <c r="P206" i="2" s="1"/>
  <c r="X145" i="2"/>
  <c r="W145" i="2"/>
  <c r="D206" i="2"/>
  <c r="J206" i="2" s="1"/>
  <c r="J196" i="2"/>
  <c r="AB173" i="2"/>
  <c r="G204" i="2"/>
  <c r="Z20" i="2"/>
  <c r="L202" i="2" s="1"/>
  <c r="X20" i="2"/>
  <c r="Z80" i="2"/>
  <c r="N201" i="2" s="1"/>
  <c r="X80" i="2"/>
  <c r="W80" i="2"/>
  <c r="W17" i="2"/>
  <c r="X17" i="2"/>
  <c r="Q168" i="2"/>
  <c r="W168" i="2" s="1"/>
  <c r="Z138" i="2"/>
  <c r="P199" i="2" s="1"/>
  <c r="W107" i="2"/>
  <c r="X107" i="2"/>
  <c r="X45" i="2"/>
  <c r="Z45" i="2"/>
  <c r="M196" i="2" s="1"/>
  <c r="W13" i="2"/>
  <c r="X13" i="2"/>
  <c r="Z13" i="2"/>
  <c r="L195" i="2" s="1"/>
  <c r="Q164" i="2"/>
  <c r="X164" i="2" s="1"/>
  <c r="X134" i="2"/>
  <c r="X103" i="2"/>
  <c r="Z103" i="2"/>
  <c r="O194" i="2" s="1"/>
  <c r="G200" i="2"/>
  <c r="D190" i="2"/>
  <c r="J190" i="2" s="1"/>
  <c r="E188" i="2"/>
  <c r="W134" i="2"/>
  <c r="W103" i="2"/>
  <c r="Z76" i="2"/>
  <c r="N197" i="2" s="1"/>
  <c r="W49" i="2"/>
  <c r="W45" i="2"/>
  <c r="X83" i="2"/>
  <c r="W147" i="2"/>
  <c r="AB160" i="2"/>
  <c r="E187" i="2"/>
  <c r="J187" i="2" s="1"/>
  <c r="W113" i="2"/>
  <c r="Z113" i="2"/>
  <c r="O204" i="2" s="1"/>
  <c r="W82" i="2"/>
  <c r="Z82" i="2"/>
  <c r="N203" i="2" s="1"/>
  <c r="X82" i="2"/>
  <c r="X51" i="2"/>
  <c r="W51" i="2"/>
  <c r="Q170" i="2"/>
  <c r="Z48" i="2"/>
  <c r="M199" i="2" s="1"/>
  <c r="W48" i="2"/>
  <c r="V145" i="2"/>
  <c r="J175" i="2"/>
  <c r="V175" i="2" s="1"/>
  <c r="J165" i="2"/>
  <c r="V165" i="2" s="1"/>
  <c r="J163" i="2"/>
  <c r="V163" i="2" s="1"/>
  <c r="J161" i="2"/>
  <c r="V161" i="2" s="1"/>
  <c r="W207" i="2"/>
  <c r="Q176" i="2"/>
  <c r="E200" i="2"/>
  <c r="J200" i="2" s="1"/>
  <c r="E199" i="2"/>
  <c r="J199" i="2" s="1"/>
  <c r="D189" i="2"/>
  <c r="J189" i="2" s="1"/>
  <c r="X138" i="2"/>
  <c r="X137" i="2"/>
  <c r="V131" i="2"/>
  <c r="W79" i="2"/>
  <c r="V73" i="2"/>
  <c r="Z16" i="2"/>
  <c r="L198" i="2" s="1"/>
  <c r="X141" i="2"/>
  <c r="Z51" i="2"/>
  <c r="M202" i="2" s="1"/>
  <c r="Q166" i="2"/>
  <c r="W11" i="2"/>
  <c r="X11" i="2"/>
  <c r="Q162" i="2"/>
  <c r="X162" i="2" s="1"/>
  <c r="X132" i="2"/>
  <c r="Z132" i="2"/>
  <c r="P193" i="2" s="1"/>
  <c r="X101" i="2"/>
  <c r="Z101" i="2"/>
  <c r="O192" i="2" s="1"/>
  <c r="X70" i="2"/>
  <c r="Z70" i="2"/>
  <c r="N191" i="2" s="1"/>
  <c r="X39" i="2"/>
  <c r="Z39" i="2"/>
  <c r="M190" i="2" s="1"/>
  <c r="X98" i="2"/>
  <c r="Z98" i="2"/>
  <c r="O189" i="2" s="1"/>
  <c r="X67" i="2"/>
  <c r="Z67" i="2"/>
  <c r="N188" i="2" s="1"/>
  <c r="X36" i="2"/>
  <c r="Z36" i="2"/>
  <c r="M187" i="2" s="1"/>
  <c r="AE194" i="2"/>
  <c r="W194" i="2"/>
  <c r="Q175" i="2"/>
  <c r="X175" i="2" s="1"/>
  <c r="X115" i="2"/>
  <c r="Z115" i="2"/>
  <c r="O206" i="2" s="1"/>
  <c r="W206" i="2"/>
  <c r="B206" i="2"/>
  <c r="V206" i="2" s="1"/>
  <c r="AB165" i="2"/>
  <c r="Q160" i="2"/>
  <c r="Z160" i="2" s="1"/>
  <c r="T191" i="2" s="1"/>
  <c r="W204" i="2"/>
  <c r="J173" i="2"/>
  <c r="V173" i="2" s="1"/>
  <c r="J157" i="2"/>
  <c r="V157" i="2" s="1"/>
  <c r="E205" i="2"/>
  <c r="AE206" i="2"/>
  <c r="Q172" i="2"/>
  <c r="X172" i="2" s="1"/>
  <c r="Q156" i="2"/>
  <c r="X156" i="2" s="1"/>
  <c r="W197" i="2"/>
  <c r="W193" i="2"/>
  <c r="W189" i="2"/>
  <c r="V201" i="2"/>
  <c r="AE197" i="2"/>
  <c r="AE189" i="2"/>
  <c r="J169" i="2"/>
  <c r="V169" i="2" s="1"/>
  <c r="AE205" i="2"/>
  <c r="Q173" i="2"/>
  <c r="Z173" i="2" s="1"/>
  <c r="T204" i="2" s="1"/>
  <c r="Q165" i="2"/>
  <c r="Q157" i="2"/>
  <c r="J170" i="2"/>
  <c r="V170" i="2" s="1"/>
  <c r="J162" i="2"/>
  <c r="V162" i="2" s="1"/>
  <c r="E208" i="2"/>
  <c r="Z57" i="2"/>
  <c r="M208" i="2" s="1"/>
  <c r="Z117" i="2"/>
  <c r="O208" i="2" s="1"/>
  <c r="X117" i="2"/>
  <c r="W83" i="2"/>
  <c r="W142" i="2"/>
  <c r="W143" i="2"/>
  <c r="Z142" i="2"/>
  <c r="P203" i="2" s="1"/>
  <c r="AE202" i="2"/>
  <c r="AB170" i="2"/>
  <c r="W86" i="2"/>
  <c r="W117" i="2"/>
  <c r="AB171" i="2"/>
  <c r="D202" i="2"/>
  <c r="J202" i="2" s="1"/>
  <c r="AB167" i="2"/>
  <c r="AB163" i="2"/>
  <c r="AB159" i="2"/>
  <c r="Q167" i="2"/>
  <c r="Q159" i="2"/>
  <c r="AE204" i="2"/>
  <c r="AE200" i="2"/>
  <c r="AE196" i="2"/>
  <c r="AE192" i="2"/>
  <c r="AE188" i="2"/>
  <c r="J172" i="2"/>
  <c r="V172" i="2" s="1"/>
  <c r="J164" i="2"/>
  <c r="V164" i="2" s="1"/>
  <c r="J156" i="2"/>
  <c r="V156" i="2" s="1"/>
  <c r="G205" i="2"/>
  <c r="W205" i="2"/>
  <c r="Q169" i="2"/>
  <c r="Q161" i="2"/>
  <c r="J174" i="2"/>
  <c r="V174" i="2" s="1"/>
  <c r="J166" i="2"/>
  <c r="V166" i="2" s="1"/>
  <c r="J158" i="2"/>
  <c r="V158" i="2" s="1"/>
  <c r="W21" i="2"/>
  <c r="G201" i="2"/>
  <c r="E204" i="2"/>
  <c r="J204" i="2" s="1"/>
  <c r="Z143" i="2"/>
  <c r="P204" i="2" s="1"/>
  <c r="B204" i="2"/>
  <c r="W115" i="2"/>
  <c r="E203" i="2"/>
  <c r="J203" i="2" s="1"/>
  <c r="G203" i="2"/>
  <c r="Q171" i="2"/>
  <c r="Z141" i="2"/>
  <c r="P202" i="2" s="1"/>
  <c r="Q163" i="2"/>
  <c r="J168" i="2"/>
  <c r="V168" i="2" s="1"/>
  <c r="J160" i="2"/>
  <c r="V160" i="2" s="1"/>
  <c r="G206" i="2"/>
  <c r="Z116" i="2"/>
  <c r="O207" i="2" s="1"/>
  <c r="G208" i="2"/>
  <c r="X147" i="2"/>
  <c r="D208" i="2"/>
  <c r="W208" i="2"/>
  <c r="Q177" i="2"/>
  <c r="Z177" i="2" s="1"/>
  <c r="T208" i="2" s="1"/>
  <c r="AB177" i="2"/>
  <c r="J177" i="2"/>
  <c r="I208" i="2"/>
  <c r="Z26" i="2"/>
  <c r="L208" i="2" s="1"/>
  <c r="W26" i="2"/>
  <c r="H208" i="2"/>
  <c r="B208" i="2"/>
  <c r="V208" i="2" s="1"/>
  <c r="AE208" i="2"/>
  <c r="W179" i="2" l="1"/>
  <c r="Q182" i="2"/>
  <c r="X179" i="2"/>
  <c r="Z179" i="2"/>
  <c r="T210" i="2" s="1"/>
  <c r="C210" i="2"/>
  <c r="V179" i="2"/>
  <c r="J182" i="2"/>
  <c r="C209" i="2"/>
  <c r="J209" i="2"/>
  <c r="W178" i="2"/>
  <c r="X178" i="2"/>
  <c r="Z178" i="2"/>
  <c r="T209" i="2" s="1"/>
  <c r="J188" i="2"/>
  <c r="C207" i="2"/>
  <c r="C187" i="2"/>
  <c r="C193" i="2"/>
  <c r="W175" i="2"/>
  <c r="Z168" i="2"/>
  <c r="T199" i="2" s="1"/>
  <c r="V203" i="2"/>
  <c r="J205" i="2"/>
  <c r="J208" i="2"/>
  <c r="C202" i="2"/>
  <c r="W164" i="2"/>
  <c r="W158" i="2"/>
  <c r="Z158" i="2"/>
  <c r="T189" i="2" s="1"/>
  <c r="X168" i="2"/>
  <c r="V192" i="2"/>
  <c r="C192" i="2"/>
  <c r="X174" i="2"/>
  <c r="Z172" i="2"/>
  <c r="T203" i="2" s="1"/>
  <c r="W162" i="2"/>
  <c r="V199" i="2"/>
  <c r="C199" i="2"/>
  <c r="V195" i="2"/>
  <c r="C195" i="2"/>
  <c r="V190" i="2"/>
  <c r="C190" i="2"/>
  <c r="W156" i="2"/>
  <c r="Z164" i="2"/>
  <c r="T195" i="2" s="1"/>
  <c r="Z175" i="2"/>
  <c r="T206" i="2" s="1"/>
  <c r="Z156" i="2"/>
  <c r="T187" i="2" s="1"/>
  <c r="X166" i="2"/>
  <c r="Z166" i="2"/>
  <c r="T197" i="2" s="1"/>
  <c r="Z176" i="2"/>
  <c r="T207" i="2" s="1"/>
  <c r="X176" i="2"/>
  <c r="W176" i="2"/>
  <c r="W172" i="2"/>
  <c r="W160" i="2"/>
  <c r="X160" i="2"/>
  <c r="X170" i="2"/>
  <c r="W170" i="2"/>
  <c r="Z174" i="2"/>
  <c r="T205" i="2" s="1"/>
  <c r="Z170" i="2"/>
  <c r="T201" i="2" s="1"/>
  <c r="C206" i="2"/>
  <c r="W166" i="2"/>
  <c r="Z162" i="2"/>
  <c r="T193" i="2" s="1"/>
  <c r="C204" i="2"/>
  <c r="V204" i="2"/>
  <c r="X161" i="2"/>
  <c r="Z161" i="2"/>
  <c r="T192" i="2" s="1"/>
  <c r="W161" i="2"/>
  <c r="X159" i="2"/>
  <c r="Z159" i="2"/>
  <c r="T190" i="2" s="1"/>
  <c r="W159" i="2"/>
  <c r="X157" i="2"/>
  <c r="W157" i="2"/>
  <c r="Z157" i="2"/>
  <c r="T188" i="2" s="1"/>
  <c r="W173" i="2"/>
  <c r="X173" i="2"/>
  <c r="X171" i="2"/>
  <c r="W171" i="2"/>
  <c r="Z171" i="2"/>
  <c r="T202" i="2" s="1"/>
  <c r="X163" i="2"/>
  <c r="Z163" i="2"/>
  <c r="T194" i="2" s="1"/>
  <c r="W163" i="2"/>
  <c r="Z169" i="2"/>
  <c r="T200" i="2" s="1"/>
  <c r="X169" i="2"/>
  <c r="W169" i="2"/>
  <c r="Z167" i="2"/>
  <c r="T198" i="2" s="1"/>
  <c r="X167" i="2"/>
  <c r="W167" i="2"/>
  <c r="X165" i="2"/>
  <c r="Z165" i="2"/>
  <c r="T196" i="2" s="1"/>
  <c r="W165" i="2"/>
  <c r="W177" i="2"/>
  <c r="X177" i="2"/>
  <c r="V177" i="2"/>
  <c r="C208" i="2"/>
</calcChain>
</file>

<file path=xl/sharedStrings.xml><?xml version="1.0" encoding="utf-8"?>
<sst xmlns="http://schemas.openxmlformats.org/spreadsheetml/2006/main" count="96" uniqueCount="61">
  <si>
    <t>År</t>
  </si>
  <si>
    <t>Dager</t>
  </si>
  <si>
    <t>Sum sett ku</t>
  </si>
  <si>
    <t>Jeger</t>
  </si>
  <si>
    <t>dager</t>
  </si>
  <si>
    <t>Okse</t>
  </si>
  <si>
    <t xml:space="preserve">      Skutte</t>
  </si>
  <si>
    <t>Sum Hann</t>
  </si>
  <si>
    <t>Ku u/</t>
  </si>
  <si>
    <t>Sum Hunn</t>
  </si>
  <si>
    <t>Sette dyr i antall</t>
  </si>
  <si>
    <t>Ku m/1</t>
  </si>
  <si>
    <t xml:space="preserve"> (uten nedklassifisering pga. vekt)</t>
  </si>
  <si>
    <t>Ku m/2</t>
  </si>
  <si>
    <t>Skutte hanndyr i prosent</t>
  </si>
  <si>
    <t>Kalv</t>
  </si>
  <si>
    <t>Ung dyr</t>
  </si>
  <si>
    <t>Ukjent</t>
  </si>
  <si>
    <t>Sum</t>
  </si>
  <si>
    <t>hann</t>
  </si>
  <si>
    <t>hunn</t>
  </si>
  <si>
    <t>Skutte dyr i antall</t>
  </si>
  <si>
    <t>1,5 år</t>
  </si>
  <si>
    <t>kvige</t>
  </si>
  <si>
    <t>Ku</t>
  </si>
  <si>
    <t>Timer</t>
  </si>
  <si>
    <t>/dag</t>
  </si>
  <si>
    <t>Antall</t>
  </si>
  <si>
    <t>før jakt</t>
  </si>
  <si>
    <t>etter</t>
  </si>
  <si>
    <t>Sette pr</t>
  </si>
  <si>
    <t>jegerdag</t>
  </si>
  <si>
    <t>Skutt pr</t>
  </si>
  <si>
    <t>Jegerdag</t>
  </si>
  <si>
    <t>Kvote</t>
  </si>
  <si>
    <t>Fellings</t>
  </si>
  <si>
    <t>prosent</t>
  </si>
  <si>
    <t>Ikke nedklassifisert</t>
  </si>
  <si>
    <t>Ungdyrsprosent</t>
  </si>
  <si>
    <t>Braathen</t>
  </si>
  <si>
    <t>Røkeberg</t>
  </si>
  <si>
    <t>NE, Ryghseter</t>
  </si>
  <si>
    <t>SUM Sirikirke</t>
  </si>
  <si>
    <t>Sett ku pr. okse</t>
  </si>
  <si>
    <t>Ungdyrprosent (ikke nedklassifisert)</t>
  </si>
  <si>
    <t>Sett kalv pr. sett ku</t>
  </si>
  <si>
    <t>Fylkestallene, ikke vekt-statistikk eller min kopi.</t>
  </si>
  <si>
    <t>Forskjell SE-skjema og Vekt-statistikk, brukt egne tall.</t>
  </si>
  <si>
    <t xml:space="preserve">Kvoten inkl. ikke fordelt tilleggsdyr </t>
  </si>
  <si>
    <t>NE-Tore Næs</t>
  </si>
  <si>
    <t>Tvilling-rate</t>
  </si>
  <si>
    <t>Voksne</t>
  </si>
  <si>
    <t>Brekke/Østerud</t>
  </si>
  <si>
    <t>SUM</t>
  </si>
  <si>
    <t>Avgift</t>
  </si>
  <si>
    <t>Tryterud</t>
  </si>
  <si>
    <t>Sett Elg Skjema Sirikirke (5)</t>
  </si>
  <si>
    <t>Alle hann
dyr</t>
  </si>
  <si>
    <t>NE-Geir Bjurstrøm</t>
  </si>
  <si>
    <t>Sett Kalv</t>
  </si>
  <si>
    <t>Skutt 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</si>
</sst>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2" fontId="3" fillId="0" borderId="0" xfId="0" applyNumberFormat="1" applyFont="1" applyAlignment="1"/>
    <xf numFmtId="1" fontId="3" fillId="0" borderId="0" xfId="0" applyNumberFormat="1" applyFont="1" applyAlignment="1"/>
    <xf numFmtId="164" fontId="3" fillId="0" borderId="0" xfId="0" applyNumberFormat="1" applyFont="1" applyAlignment="1"/>
    <xf numFmtId="0" fontId="1" fillId="0" borderId="0" xfId="0" applyNumberFormat="1" applyFont="1"/>
    <xf numFmtId="0" fontId="3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164" fontId="1" fillId="0" borderId="0" xfId="0" applyNumberFormat="1" applyFont="1"/>
    <xf numFmtId="1" fontId="5" fillId="0" borderId="0" xfId="0" applyNumberFormat="1" applyFont="1" applyAlignment="1"/>
    <xf numFmtId="0" fontId="6" fillId="0" borderId="0" xfId="0" applyNumberFormat="1" applyFont="1" applyAlignment="1"/>
    <xf numFmtId="2" fontId="1" fillId="0" borderId="0" xfId="0" applyNumberFormat="1" applyFont="1"/>
    <xf numFmtId="0" fontId="7" fillId="0" borderId="0" xfId="0" applyNumberFormat="1" applyFont="1" applyAlignment="1"/>
    <xf numFmtId="2" fontId="7" fillId="0" borderId="0" xfId="0" applyNumberFormat="1" applyFont="1" applyAlignment="1"/>
    <xf numFmtId="0" fontId="8" fillId="0" borderId="0" xfId="0" applyNumberFormat="1" applyFont="1" applyAlignme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2" fontId="1" fillId="0" borderId="0" xfId="0" applyNumberFormat="1" applyFont="1" applyAlignment="1"/>
    <xf numFmtId="2" fontId="3" fillId="0" borderId="0" xfId="0" applyNumberFormat="1" applyFont="1" applyAlignment="1">
      <alignment wrapText="1"/>
    </xf>
    <xf numFmtId="0" fontId="3" fillId="2" borderId="0" xfId="0" applyNumberFormat="1" applyFont="1" applyFill="1" applyAlignment="1"/>
    <xf numFmtId="0" fontId="3" fillId="0" borderId="0" xfId="0" applyNumberFormat="1" applyFont="1" applyFill="1" applyAlignment="1"/>
    <xf numFmtId="0" fontId="7" fillId="2" borderId="0" xfId="0" applyNumberFormat="1" applyFont="1" applyFill="1" applyAlignment="1"/>
    <xf numFmtId="1" fontId="3" fillId="2" borderId="0" xfId="0" applyNumberFormat="1" applyFont="1" applyFill="1" applyAlignment="1"/>
    <xf numFmtId="164" fontId="1" fillId="2" borderId="0" xfId="0" applyNumberFormat="1" applyFont="1" applyFill="1"/>
    <xf numFmtId="2" fontId="1" fillId="2" borderId="0" xfId="0" applyNumberFormat="1" applyFont="1" applyFill="1" applyAlignment="1"/>
    <xf numFmtId="2" fontId="7" fillId="3" borderId="0" xfId="0" applyNumberFormat="1" applyFont="1" applyFill="1" applyAlignment="1"/>
    <xf numFmtId="0" fontId="3" fillId="3" borderId="0" xfId="0" applyNumberFormat="1" applyFont="1" applyFill="1" applyAlignment="1"/>
    <xf numFmtId="2" fontId="7" fillId="4" borderId="0" xfId="0" applyNumberFormat="1" applyFont="1" applyFill="1" applyAlignment="1"/>
    <xf numFmtId="0" fontId="3" fillId="4" borderId="0" xfId="0" applyNumberFormat="1" applyFont="1" applyFill="1" applyAlignment="1"/>
    <xf numFmtId="0" fontId="7" fillId="3" borderId="0" xfId="0" applyNumberFormat="1" applyFont="1" applyFill="1" applyAlignment="1"/>
    <xf numFmtId="1" fontId="3" fillId="3" borderId="0" xfId="0" applyNumberFormat="1" applyFont="1" applyFill="1" applyAlignment="1"/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/>
    <xf numFmtId="2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7" fillId="5" borderId="0" xfId="0" applyNumberFormat="1" applyFont="1" applyFill="1" applyAlignment="1"/>
    <xf numFmtId="0" fontId="7" fillId="5" borderId="0" xfId="0" applyNumberFormat="1" applyFont="1" applyFill="1" applyAlignment="1"/>
    <xf numFmtId="0" fontId="3" fillId="5" borderId="0" xfId="0" applyNumberFormat="1" applyFont="1" applyFill="1" applyAlignment="1"/>
    <xf numFmtId="0" fontId="7" fillId="6" borderId="0" xfId="0" applyNumberFormat="1" applyFont="1" applyFill="1" applyAlignment="1"/>
    <xf numFmtId="0" fontId="3" fillId="6" borderId="0" xfId="0" applyNumberFormat="1" applyFont="1" applyFill="1" applyAlignment="1"/>
    <xf numFmtId="2" fontId="7" fillId="6" borderId="0" xfId="0" applyNumberFormat="1" applyFont="1" applyFill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2" fillId="2" borderId="0" xfId="0" applyNumberFormat="1" applyFont="1" applyFill="1" applyAlignment="1"/>
    <xf numFmtId="0" fontId="11" fillId="2" borderId="0" xfId="0" applyNumberFormat="1" applyFont="1" applyFill="1" applyAlignment="1"/>
    <xf numFmtId="0" fontId="12" fillId="3" borderId="0" xfId="0" applyNumberFormat="1" applyFont="1" applyFill="1" applyAlignment="1"/>
    <xf numFmtId="0" fontId="11" fillId="3" borderId="0" xfId="0" applyNumberFormat="1" applyFont="1" applyFill="1" applyAlignment="1"/>
    <xf numFmtId="0" fontId="12" fillId="0" borderId="0" xfId="0" applyNumberFormat="1" applyFont="1" applyFill="1" applyAlignment="1"/>
    <xf numFmtId="0" fontId="12" fillId="6" borderId="0" xfId="0" applyNumberFormat="1" applyFont="1" applyFill="1" applyAlignment="1"/>
    <xf numFmtId="0" fontId="11" fillId="6" borderId="0" xfId="0" applyNumberFormat="1" applyFont="1" applyFill="1" applyAlignment="1"/>
    <xf numFmtId="0" fontId="1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elg og Skutt elg pr. jegerdag</a:t>
            </a:r>
          </a:p>
        </c:rich>
      </c:tx>
      <c:layout>
        <c:manualLayout>
          <c:xMode val="edge"/>
          <c:yMode val="edge"/>
          <c:x val="0.22848120099637229"/>
          <c:y val="1.2040856338740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027489086621"/>
          <c:y val="0.12843669284617734"/>
          <c:w val="0.85089938530115461"/>
          <c:h val="0.69291803953738729"/>
        </c:manualLayout>
      </c:layout>
      <c:lineChart>
        <c:grouping val="standard"/>
        <c:varyColors val="0"/>
        <c:ser>
          <c:idx val="0"/>
          <c:order val="0"/>
          <c:tx>
            <c:strRef>
              <c:f>GamleSiri!$V$154:$V$155</c:f>
              <c:strCache>
                <c:ptCount val="2"/>
                <c:pt idx="0">
                  <c:v>Sette pr</c:v>
                </c:pt>
                <c:pt idx="1">
                  <c:v>jegerdag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GamleSiri!$V$156:$V$181</c:f>
              <c:numCache>
                <c:formatCode>0.00</c:formatCode>
                <c:ptCount val="26"/>
                <c:pt idx="0">
                  <c:v>0.59042553191489366</c:v>
                </c:pt>
                <c:pt idx="1">
                  <c:v>0.58479532163742687</c:v>
                </c:pt>
                <c:pt idx="2">
                  <c:v>0.49657534246575341</c:v>
                </c:pt>
                <c:pt idx="3">
                  <c:v>0.55521472392638038</c:v>
                </c:pt>
                <c:pt idx="4">
                  <c:v>0.6026200873362445</c:v>
                </c:pt>
                <c:pt idx="5">
                  <c:v>0.51202749140893467</c:v>
                </c:pt>
                <c:pt idx="6">
                  <c:v>0.51458885941644561</c:v>
                </c:pt>
                <c:pt idx="7">
                  <c:v>0.30512820512820515</c:v>
                </c:pt>
                <c:pt idx="8">
                  <c:v>0.32162162162162161</c:v>
                </c:pt>
                <c:pt idx="9">
                  <c:v>0.37016574585635359</c:v>
                </c:pt>
                <c:pt idx="10">
                  <c:v>0.34299516908212563</c:v>
                </c:pt>
                <c:pt idx="11">
                  <c:v>0.40707964601769914</c:v>
                </c:pt>
                <c:pt idx="12">
                  <c:v>0.33232628398791542</c:v>
                </c:pt>
                <c:pt idx="13">
                  <c:v>0.4</c:v>
                </c:pt>
                <c:pt idx="14">
                  <c:v>0.35563380281690143</c:v>
                </c:pt>
                <c:pt idx="15">
                  <c:v>0.23575129533678757</c:v>
                </c:pt>
                <c:pt idx="16">
                  <c:v>0.2779220779220779</c:v>
                </c:pt>
                <c:pt idx="17">
                  <c:v>0.39516129032258063</c:v>
                </c:pt>
                <c:pt idx="18">
                  <c:v>0.33584905660377357</c:v>
                </c:pt>
                <c:pt idx="19">
                  <c:v>0.18131868131868131</c:v>
                </c:pt>
                <c:pt idx="20">
                  <c:v>0.18552875695732837</c:v>
                </c:pt>
                <c:pt idx="21">
                  <c:v>0.18564356435643564</c:v>
                </c:pt>
                <c:pt idx="22">
                  <c:v>0.17948717948717949</c:v>
                </c:pt>
                <c:pt idx="23">
                  <c:v>0.10972568578553615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GamleSiri!$W$154:$W$155</c:f>
              <c:strCache>
                <c:ptCount val="2"/>
                <c:pt idx="0">
                  <c:v>Skutt pr</c:v>
                </c:pt>
                <c:pt idx="1">
                  <c:v>Jegerdag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GamleSiri!$W$156:$W$181</c:f>
              <c:numCache>
                <c:formatCode>0.00</c:formatCode>
                <c:ptCount val="26"/>
                <c:pt idx="0">
                  <c:v>0.11702127659574468</c:v>
                </c:pt>
                <c:pt idx="1">
                  <c:v>0.13450292397660818</c:v>
                </c:pt>
                <c:pt idx="2">
                  <c:v>0.11986301369863013</c:v>
                </c:pt>
                <c:pt idx="3">
                  <c:v>0.11042944785276074</c:v>
                </c:pt>
                <c:pt idx="4">
                  <c:v>0.15283842794759825</c:v>
                </c:pt>
                <c:pt idx="5">
                  <c:v>0.13058419243986255</c:v>
                </c:pt>
                <c:pt idx="6">
                  <c:v>0.15384615384615385</c:v>
                </c:pt>
                <c:pt idx="7">
                  <c:v>0.10512820512820513</c:v>
                </c:pt>
                <c:pt idx="8">
                  <c:v>0.11081081081081082</c:v>
                </c:pt>
                <c:pt idx="9">
                  <c:v>0.12154696132596685</c:v>
                </c:pt>
                <c:pt idx="10">
                  <c:v>7.7294685990338161E-2</c:v>
                </c:pt>
                <c:pt idx="11">
                  <c:v>0.10914454277286136</c:v>
                </c:pt>
                <c:pt idx="12">
                  <c:v>0.11782477341389729</c:v>
                </c:pt>
                <c:pt idx="13">
                  <c:v>9.8461538461538461E-2</c:v>
                </c:pt>
                <c:pt idx="14">
                  <c:v>0.11267605633802817</c:v>
                </c:pt>
                <c:pt idx="15">
                  <c:v>7.7720207253886009E-2</c:v>
                </c:pt>
                <c:pt idx="16">
                  <c:v>5.4545454545454543E-2</c:v>
                </c:pt>
                <c:pt idx="17">
                  <c:v>6.7204301075268813E-2</c:v>
                </c:pt>
                <c:pt idx="18">
                  <c:v>7.3584905660377356E-2</c:v>
                </c:pt>
                <c:pt idx="19">
                  <c:v>6.5934065934065936E-2</c:v>
                </c:pt>
                <c:pt idx="20">
                  <c:v>6.1224489795918366E-2</c:v>
                </c:pt>
                <c:pt idx="21">
                  <c:v>5.6930693069306933E-2</c:v>
                </c:pt>
                <c:pt idx="22">
                  <c:v>3.9447731755424063E-2</c:v>
                </c:pt>
                <c:pt idx="23">
                  <c:v>2.2443890274314215E-2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05904"/>
        <c:axId val="236407080"/>
      </c:lineChart>
      <c:catAx>
        <c:axId val="23640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6407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6407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pr. Jegerdag</a:t>
                </a:r>
              </a:p>
            </c:rich>
          </c:tx>
          <c:layout>
            <c:manualLayout>
              <c:xMode val="edge"/>
              <c:yMode val="edge"/>
              <c:x val="4.6013507865656923E-2"/>
              <c:y val="0.363636340638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6405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90993177218255"/>
          <c:y val="0.93184256999249726"/>
          <c:w val="0.81667134261013208"/>
          <c:h val="4.904057908906647E-2"/>
        </c:manualLayout>
      </c:layout>
      <c:overlay val="0"/>
      <c:txPr>
        <a:bodyPr/>
        <a:lstStyle/>
        <a:p>
          <a:pPr>
            <a:defRPr sz="1100" b="0"/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Antall Jeger-dager, Sette dyr, Skutte dyr</a:t>
            </a:r>
          </a:p>
        </c:rich>
      </c:tx>
      <c:layout>
        <c:manualLayout>
          <c:xMode val="edge"/>
          <c:yMode val="edge"/>
          <c:x val="0.27700269609156003"/>
          <c:y val="3.102616551756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6713196044005"/>
          <c:y val="0.1646778042959427"/>
          <c:w val="0.77624504187766474"/>
          <c:h val="0.64439140811455864"/>
        </c:manualLayout>
      </c:layout>
      <c:lineChart>
        <c:grouping val="standard"/>
        <c:varyColors val="0"/>
        <c:ser>
          <c:idx val="0"/>
          <c:order val="0"/>
          <c:tx>
            <c:strRef>
              <c:f>GamleSiri!$C$154:$C$155</c:f>
              <c:strCache>
                <c:ptCount val="2"/>
                <c:pt idx="0">
                  <c:v>Jeger</c:v>
                </c:pt>
                <c:pt idx="1">
                  <c:v>dager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GamleSiri!$C$156:$C$181</c:f>
              <c:numCache>
                <c:formatCode>General</c:formatCode>
                <c:ptCount val="26"/>
                <c:pt idx="0">
                  <c:v>188</c:v>
                </c:pt>
                <c:pt idx="1">
                  <c:v>171</c:v>
                </c:pt>
                <c:pt idx="2">
                  <c:v>292</c:v>
                </c:pt>
                <c:pt idx="3">
                  <c:v>326</c:v>
                </c:pt>
                <c:pt idx="4">
                  <c:v>229</c:v>
                </c:pt>
                <c:pt idx="5">
                  <c:v>291</c:v>
                </c:pt>
                <c:pt idx="6">
                  <c:v>377</c:v>
                </c:pt>
                <c:pt idx="7">
                  <c:v>390</c:v>
                </c:pt>
                <c:pt idx="8">
                  <c:v>370</c:v>
                </c:pt>
                <c:pt idx="9">
                  <c:v>362</c:v>
                </c:pt>
                <c:pt idx="10">
                  <c:v>414</c:v>
                </c:pt>
                <c:pt idx="11">
                  <c:v>339</c:v>
                </c:pt>
                <c:pt idx="12">
                  <c:v>331</c:v>
                </c:pt>
                <c:pt idx="13">
                  <c:v>325</c:v>
                </c:pt>
                <c:pt idx="14">
                  <c:v>284</c:v>
                </c:pt>
                <c:pt idx="15">
                  <c:v>386</c:v>
                </c:pt>
                <c:pt idx="16">
                  <c:v>385</c:v>
                </c:pt>
                <c:pt idx="17">
                  <c:v>372</c:v>
                </c:pt>
                <c:pt idx="18">
                  <c:v>530</c:v>
                </c:pt>
                <c:pt idx="19">
                  <c:v>546</c:v>
                </c:pt>
                <c:pt idx="20">
                  <c:v>539</c:v>
                </c:pt>
                <c:pt idx="21">
                  <c:v>404</c:v>
                </c:pt>
                <c:pt idx="22">
                  <c:v>507</c:v>
                </c:pt>
                <c:pt idx="23">
                  <c:v>401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GamleSiri!$F$153</c:f>
              <c:strCache>
                <c:ptCount val="1"/>
                <c:pt idx="0">
                  <c:v>Sette dyr i antall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GamleSiri!$J$156:$J$181</c:f>
              <c:numCache>
                <c:formatCode>General</c:formatCode>
                <c:ptCount val="26"/>
                <c:pt idx="0">
                  <c:v>111</c:v>
                </c:pt>
                <c:pt idx="1">
                  <c:v>100</c:v>
                </c:pt>
                <c:pt idx="2">
                  <c:v>145</c:v>
                </c:pt>
                <c:pt idx="3">
                  <c:v>181</c:v>
                </c:pt>
                <c:pt idx="4">
                  <c:v>138</c:v>
                </c:pt>
                <c:pt idx="5">
                  <c:v>149</c:v>
                </c:pt>
                <c:pt idx="6">
                  <c:v>194</c:v>
                </c:pt>
                <c:pt idx="7">
                  <c:v>119</c:v>
                </c:pt>
                <c:pt idx="8">
                  <c:v>119</c:v>
                </c:pt>
                <c:pt idx="9">
                  <c:v>134</c:v>
                </c:pt>
                <c:pt idx="10">
                  <c:v>142</c:v>
                </c:pt>
                <c:pt idx="11">
                  <c:v>138</c:v>
                </c:pt>
                <c:pt idx="12">
                  <c:v>110</c:v>
                </c:pt>
                <c:pt idx="13">
                  <c:v>130</c:v>
                </c:pt>
                <c:pt idx="14">
                  <c:v>101</c:v>
                </c:pt>
                <c:pt idx="15">
                  <c:v>91</c:v>
                </c:pt>
                <c:pt idx="16">
                  <c:v>107</c:v>
                </c:pt>
                <c:pt idx="17">
                  <c:v>147</c:v>
                </c:pt>
                <c:pt idx="18">
                  <c:v>178</c:v>
                </c:pt>
                <c:pt idx="19">
                  <c:v>99</c:v>
                </c:pt>
                <c:pt idx="20">
                  <c:v>100</c:v>
                </c:pt>
                <c:pt idx="21">
                  <c:v>75</c:v>
                </c:pt>
                <c:pt idx="22">
                  <c:v>91</c:v>
                </c:pt>
                <c:pt idx="23">
                  <c:v>44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GamleSiri!$M$153</c:f>
              <c:strCache>
                <c:ptCount val="1"/>
                <c:pt idx="0">
                  <c:v>Skutte dyr i antall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GamleSiri!$Q$156:$Q$181</c:f>
              <c:numCache>
                <c:formatCode>General</c:formatCode>
                <c:ptCount val="26"/>
                <c:pt idx="0">
                  <c:v>22</c:v>
                </c:pt>
                <c:pt idx="1">
                  <c:v>23</c:v>
                </c:pt>
                <c:pt idx="2">
                  <c:v>35</c:v>
                </c:pt>
                <c:pt idx="3">
                  <c:v>36</c:v>
                </c:pt>
                <c:pt idx="4">
                  <c:v>35</c:v>
                </c:pt>
                <c:pt idx="5">
                  <c:v>38</c:v>
                </c:pt>
                <c:pt idx="6">
                  <c:v>58</c:v>
                </c:pt>
                <c:pt idx="7">
                  <c:v>41</c:v>
                </c:pt>
                <c:pt idx="8">
                  <c:v>41</c:v>
                </c:pt>
                <c:pt idx="9">
                  <c:v>44</c:v>
                </c:pt>
                <c:pt idx="10">
                  <c:v>32</c:v>
                </c:pt>
                <c:pt idx="11">
                  <c:v>37</c:v>
                </c:pt>
                <c:pt idx="12">
                  <c:v>39</c:v>
                </c:pt>
                <c:pt idx="13">
                  <c:v>32</c:v>
                </c:pt>
                <c:pt idx="14">
                  <c:v>32</c:v>
                </c:pt>
                <c:pt idx="15">
                  <c:v>30</c:v>
                </c:pt>
                <c:pt idx="16">
                  <c:v>21</c:v>
                </c:pt>
                <c:pt idx="17">
                  <c:v>25</c:v>
                </c:pt>
                <c:pt idx="18">
                  <c:v>39</c:v>
                </c:pt>
                <c:pt idx="19">
                  <c:v>36</c:v>
                </c:pt>
                <c:pt idx="20">
                  <c:v>33</c:v>
                </c:pt>
                <c:pt idx="21">
                  <c:v>23</c:v>
                </c:pt>
                <c:pt idx="22">
                  <c:v>20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92880"/>
        <c:axId val="237792488"/>
      </c:lineChart>
      <c:catAx>
        <c:axId val="23779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7792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92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3.0112882948454971E-2"/>
              <c:y val="0.4248211078878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779288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2340396180663"/>
          <c:y val="0.90341873265947281"/>
          <c:w val="0.81878456948027001"/>
          <c:h val="6.5889499340266389E-2"/>
        </c:manualLayout>
      </c:layout>
      <c:overlay val="0"/>
      <c:txPr>
        <a:bodyPr/>
        <a:lstStyle/>
        <a:p>
          <a:pPr>
            <a:defRPr sz="1000" b="0" i="0" baseline="0"/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Sette kyr vs. okser</a:t>
            </a:r>
          </a:p>
        </c:rich>
      </c:tx>
      <c:layout>
        <c:manualLayout>
          <c:xMode val="edge"/>
          <c:yMode val="edge"/>
          <c:x val="0.33670070330584745"/>
          <c:y val="3.0934133233345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297628278254"/>
          <c:y val="0.15942937445790753"/>
          <c:w val="0.73232398480654604"/>
          <c:h val="0.6377174978316299"/>
        </c:manualLayout>
      </c:layout>
      <c:lineChart>
        <c:grouping val="standard"/>
        <c:varyColors val="0"/>
        <c:ser>
          <c:idx val="0"/>
          <c:order val="0"/>
          <c:tx>
            <c:strRef>
              <c:f>GamleSiri!$D$155</c:f>
              <c:strCache>
                <c:ptCount val="1"/>
                <c:pt idx="0">
                  <c:v>Okse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GamleSiri!$D$156:$D$181</c:f>
              <c:numCache>
                <c:formatCode>General</c:formatCode>
                <c:ptCount val="26"/>
                <c:pt idx="0">
                  <c:v>23</c:v>
                </c:pt>
                <c:pt idx="1">
                  <c:v>35</c:v>
                </c:pt>
                <c:pt idx="2">
                  <c:v>42</c:v>
                </c:pt>
                <c:pt idx="3">
                  <c:v>46</c:v>
                </c:pt>
                <c:pt idx="4">
                  <c:v>30</c:v>
                </c:pt>
                <c:pt idx="5">
                  <c:v>35</c:v>
                </c:pt>
                <c:pt idx="6">
                  <c:v>46</c:v>
                </c:pt>
                <c:pt idx="7">
                  <c:v>36</c:v>
                </c:pt>
                <c:pt idx="8">
                  <c:v>40</c:v>
                </c:pt>
                <c:pt idx="9">
                  <c:v>27</c:v>
                </c:pt>
                <c:pt idx="10">
                  <c:v>38</c:v>
                </c:pt>
                <c:pt idx="11">
                  <c:v>44</c:v>
                </c:pt>
                <c:pt idx="12">
                  <c:v>32</c:v>
                </c:pt>
                <c:pt idx="13">
                  <c:v>28</c:v>
                </c:pt>
                <c:pt idx="14">
                  <c:v>27</c:v>
                </c:pt>
                <c:pt idx="15">
                  <c:v>23</c:v>
                </c:pt>
                <c:pt idx="16">
                  <c:v>36</c:v>
                </c:pt>
                <c:pt idx="17">
                  <c:v>31</c:v>
                </c:pt>
                <c:pt idx="18">
                  <c:v>69</c:v>
                </c:pt>
                <c:pt idx="19">
                  <c:v>27</c:v>
                </c:pt>
                <c:pt idx="20">
                  <c:v>34</c:v>
                </c:pt>
                <c:pt idx="21">
                  <c:v>28</c:v>
                </c:pt>
                <c:pt idx="22">
                  <c:v>27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GamleSiri!$B$185</c:f>
              <c:strCache>
                <c:ptCount val="1"/>
                <c:pt idx="0">
                  <c:v>Sum sett ku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GamleSiri!$B$187:$B$212</c:f>
              <c:numCache>
                <c:formatCode>General</c:formatCode>
                <c:ptCount val="26"/>
                <c:pt idx="0">
                  <c:v>43</c:v>
                </c:pt>
                <c:pt idx="1">
                  <c:v>32</c:v>
                </c:pt>
                <c:pt idx="2">
                  <c:v>47</c:v>
                </c:pt>
                <c:pt idx="3">
                  <c:v>68</c:v>
                </c:pt>
                <c:pt idx="4">
                  <c:v>54</c:v>
                </c:pt>
                <c:pt idx="5">
                  <c:v>55</c:v>
                </c:pt>
                <c:pt idx="6">
                  <c:v>71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40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34</c:v>
                </c:pt>
                <c:pt idx="17">
                  <c:v>68</c:v>
                </c:pt>
                <c:pt idx="18">
                  <c:v>62</c:v>
                </c:pt>
                <c:pt idx="19">
                  <c:v>42</c:v>
                </c:pt>
                <c:pt idx="20">
                  <c:v>47</c:v>
                </c:pt>
                <c:pt idx="21">
                  <c:v>27</c:v>
                </c:pt>
                <c:pt idx="22">
                  <c:v>32</c:v>
                </c:pt>
                <c:pt idx="23">
                  <c:v>20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2696"/>
        <c:axId val="235821384"/>
      </c:lineChart>
      <c:lineChart>
        <c:grouping val="standard"/>
        <c:varyColors val="0"/>
        <c:ser>
          <c:idx val="2"/>
          <c:order val="2"/>
          <c:tx>
            <c:strRef>
              <c:f>GamleSiri!$C$185</c:f>
              <c:strCache>
                <c:ptCount val="1"/>
                <c:pt idx="0">
                  <c:v>Sett ku pr. okse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GamleSiri!$A$156:$A$177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GamleSiri!$C$187:$C$212</c:f>
              <c:numCache>
                <c:formatCode>0.00</c:formatCode>
                <c:ptCount val="26"/>
                <c:pt idx="0">
                  <c:v>1.8695652173913044</c:v>
                </c:pt>
                <c:pt idx="1">
                  <c:v>0.91428571428571426</c:v>
                </c:pt>
                <c:pt idx="2">
                  <c:v>1.1190476190476191</c:v>
                </c:pt>
                <c:pt idx="3">
                  <c:v>1.4782608695652173</c:v>
                </c:pt>
                <c:pt idx="4">
                  <c:v>1.8</c:v>
                </c:pt>
                <c:pt idx="5">
                  <c:v>1.5714285714285714</c:v>
                </c:pt>
                <c:pt idx="6">
                  <c:v>1.5434782608695652</c:v>
                </c:pt>
                <c:pt idx="7">
                  <c:v>1.3611111111111112</c:v>
                </c:pt>
                <c:pt idx="8">
                  <c:v>1.25</c:v>
                </c:pt>
                <c:pt idx="9">
                  <c:v>2</c:v>
                </c:pt>
                <c:pt idx="10">
                  <c:v>1.4210526315789473</c:v>
                </c:pt>
                <c:pt idx="11">
                  <c:v>1.2272727272727273</c:v>
                </c:pt>
                <c:pt idx="12">
                  <c:v>1.25</c:v>
                </c:pt>
                <c:pt idx="13">
                  <c:v>2</c:v>
                </c:pt>
                <c:pt idx="14">
                  <c:v>1.5555555555555556</c:v>
                </c:pt>
                <c:pt idx="15">
                  <c:v>1.6086956521739131</c:v>
                </c:pt>
                <c:pt idx="16">
                  <c:v>0.94444444444444442</c:v>
                </c:pt>
                <c:pt idx="17">
                  <c:v>2.193548387096774</c:v>
                </c:pt>
                <c:pt idx="18">
                  <c:v>0.89855072463768115</c:v>
                </c:pt>
                <c:pt idx="19">
                  <c:v>1.5555555555555556</c:v>
                </c:pt>
                <c:pt idx="20">
                  <c:v>1.3823529411764706</c:v>
                </c:pt>
                <c:pt idx="21">
                  <c:v>0.9642857142857143</c:v>
                </c:pt>
                <c:pt idx="22">
                  <c:v>1.1851851851851851</c:v>
                </c:pt>
                <c:pt idx="23">
                  <c:v>1.3333333333333333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21776"/>
        <c:axId val="235822168"/>
      </c:lineChart>
      <c:catAx>
        <c:axId val="20869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5821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82138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2.8619635024542678E-2"/>
              <c:y val="0.4259382577177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08692696"/>
        <c:crosses val="autoZero"/>
        <c:crossBetween val="between"/>
      </c:valAx>
      <c:catAx>
        <c:axId val="23582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22168"/>
        <c:crosses val="autoZero"/>
        <c:auto val="0"/>
        <c:lblAlgn val="ctr"/>
        <c:lblOffset val="100"/>
        <c:noMultiLvlLbl val="0"/>
      </c:catAx>
      <c:valAx>
        <c:axId val="235822168"/>
        <c:scaling>
          <c:orientation val="minMax"/>
          <c:max val="4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Kyr / okser</a:t>
                </a:r>
              </a:p>
            </c:rich>
          </c:tx>
          <c:layout>
            <c:manualLayout>
              <c:xMode val="edge"/>
              <c:yMode val="edge"/>
              <c:x val="0.9259268898301708"/>
              <c:y val="0.37358830146231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582177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1561794202262"/>
          <c:y val="0.92479957823314041"/>
          <c:w val="0.71276846727589716"/>
          <c:h val="4.0811909667084284E-2"/>
        </c:manualLayout>
      </c:layout>
      <c:overlay val="0"/>
      <c:txPr>
        <a:bodyPr/>
        <a:lstStyle/>
        <a:p>
          <a:pPr>
            <a:defRPr sz="1000" b="0" i="0" baseline="0"/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Ungdyrsprosent - ikke nedklassifisering</a:t>
            </a:r>
          </a:p>
        </c:rich>
      </c:tx>
      <c:layout>
        <c:manualLayout>
          <c:xMode val="edge"/>
          <c:yMode val="edge"/>
          <c:x val="0.17612100239062475"/>
          <c:y val="1.1757789099891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4072749979759"/>
          <c:y val="0.13639055437081238"/>
          <c:w val="0.83617774014245216"/>
          <c:h val="0.63727310749120969"/>
        </c:manualLayout>
      </c:layout>
      <c:lineChart>
        <c:grouping val="standard"/>
        <c:varyColors val="0"/>
        <c:ser>
          <c:idx val="0"/>
          <c:order val="0"/>
          <c:tx>
            <c:strRef>
              <c:f>GamleSiri!$L$185</c:f>
              <c:strCache>
                <c:ptCount val="1"/>
                <c:pt idx="0">
                  <c:v>Tryterud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GamleSiri!$L$187:$L$212</c:f>
              <c:numCache>
                <c:formatCode>0.0</c:formatCode>
                <c:ptCount val="26"/>
                <c:pt idx="0">
                  <c:v>40</c:v>
                </c:pt>
                <c:pt idx="1">
                  <c:v>60</c:v>
                </c:pt>
                <c:pt idx="2">
                  <c:v>85.714285714285708</c:v>
                </c:pt>
                <c:pt idx="3">
                  <c:v>50</c:v>
                </c:pt>
                <c:pt idx="4">
                  <c:v>60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25</c:v>
                </c:pt>
                <c:pt idx="8">
                  <c:v>33.333333333333336</c:v>
                </c:pt>
                <c:pt idx="9">
                  <c:v>71.428571428571431</c:v>
                </c:pt>
                <c:pt idx="10">
                  <c:v>50</c:v>
                </c:pt>
                <c:pt idx="11">
                  <c:v>66.666666666666671</c:v>
                </c:pt>
                <c:pt idx="12">
                  <c:v>66.666666666666671</c:v>
                </c:pt>
                <c:pt idx="13">
                  <c:v>66.666666666666671</c:v>
                </c:pt>
                <c:pt idx="14">
                  <c:v>60</c:v>
                </c:pt>
                <c:pt idx="15">
                  <c:v>0</c:v>
                </c:pt>
                <c:pt idx="16">
                  <c:v>75</c:v>
                </c:pt>
                <c:pt idx="17">
                  <c:v>66.666666666666671</c:v>
                </c:pt>
                <c:pt idx="18">
                  <c:v>66.666666666666671</c:v>
                </c:pt>
                <c:pt idx="19">
                  <c:v>71.428571428571431</c:v>
                </c:pt>
                <c:pt idx="20">
                  <c:v>66.666666666666671</c:v>
                </c:pt>
                <c:pt idx="21">
                  <c:v>33.333333333333336</c:v>
                </c:pt>
                <c:pt idx="22">
                  <c:v>66.666666666666671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GamleSiri!$M$185</c:f>
              <c:strCache>
                <c:ptCount val="1"/>
                <c:pt idx="0">
                  <c:v>Brekke/Østerud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GamleSiri!$M$187:$M$212</c:f>
              <c:numCache>
                <c:formatCode>0.0</c:formatCode>
                <c:ptCount val="26"/>
                <c:pt idx="0">
                  <c:v>33.333333333333336</c:v>
                </c:pt>
                <c:pt idx="1">
                  <c:v>33.333333333333336</c:v>
                </c:pt>
                <c:pt idx="2">
                  <c:v>75</c:v>
                </c:pt>
                <c:pt idx="3">
                  <c:v>50</c:v>
                </c:pt>
                <c:pt idx="4">
                  <c:v>33.333333333333336</c:v>
                </c:pt>
                <c:pt idx="5">
                  <c:v>0</c:v>
                </c:pt>
                <c:pt idx="6">
                  <c:v>57.142857142857146</c:v>
                </c:pt>
                <c:pt idx="7">
                  <c:v>50</c:v>
                </c:pt>
                <c:pt idx="8">
                  <c:v>62.5</c:v>
                </c:pt>
                <c:pt idx="9">
                  <c:v>60</c:v>
                </c:pt>
                <c:pt idx="10">
                  <c:v>75</c:v>
                </c:pt>
                <c:pt idx="11">
                  <c:v>60</c:v>
                </c:pt>
                <c:pt idx="12">
                  <c:v>66.666666666666671</c:v>
                </c:pt>
                <c:pt idx="13">
                  <c:v>66.666666666666671</c:v>
                </c:pt>
                <c:pt idx="14">
                  <c:v>80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66.666666666666671</c:v>
                </c:pt>
                <c:pt idx="19">
                  <c:v>40</c:v>
                </c:pt>
                <c:pt idx="20">
                  <c:v>66.666666666666671</c:v>
                </c:pt>
                <c:pt idx="21">
                  <c:v>50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GamleSiri!$N$185</c:f>
              <c:strCache>
                <c:ptCount val="1"/>
                <c:pt idx="0">
                  <c:v>Røkeberg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GamleSiri!$N$187:$N$212</c:f>
              <c:numCache>
                <c:formatCode>0.0</c:formatCode>
                <c:ptCount val="26"/>
                <c:pt idx="0">
                  <c:v>57.142857142857146</c:v>
                </c:pt>
                <c:pt idx="1">
                  <c:v>44.444444444444443</c:v>
                </c:pt>
                <c:pt idx="2">
                  <c:v>58.333333333333336</c:v>
                </c:pt>
                <c:pt idx="3">
                  <c:v>58.333333333333336</c:v>
                </c:pt>
                <c:pt idx="4">
                  <c:v>54.545454545454547</c:v>
                </c:pt>
                <c:pt idx="5">
                  <c:v>53.846153846153847</c:v>
                </c:pt>
                <c:pt idx="6">
                  <c:v>57.89473684210526</c:v>
                </c:pt>
                <c:pt idx="7">
                  <c:v>58.823529411764703</c:v>
                </c:pt>
                <c:pt idx="8">
                  <c:v>58.333333333333336</c:v>
                </c:pt>
                <c:pt idx="9">
                  <c:v>60</c:v>
                </c:pt>
                <c:pt idx="10">
                  <c:v>77.777777777777771</c:v>
                </c:pt>
                <c:pt idx="11">
                  <c:v>64.285714285714292</c:v>
                </c:pt>
                <c:pt idx="12">
                  <c:v>83.333333333333329</c:v>
                </c:pt>
                <c:pt idx="13">
                  <c:v>50</c:v>
                </c:pt>
                <c:pt idx="14">
                  <c:v>66.666666666666671</c:v>
                </c:pt>
                <c:pt idx="15">
                  <c:v>70</c:v>
                </c:pt>
                <c:pt idx="16">
                  <c:v>42.857142857142854</c:v>
                </c:pt>
                <c:pt idx="17">
                  <c:v>62.5</c:v>
                </c:pt>
                <c:pt idx="18">
                  <c:v>63.636363636363633</c:v>
                </c:pt>
                <c:pt idx="19">
                  <c:v>50</c:v>
                </c:pt>
                <c:pt idx="20">
                  <c:v>61.53846153846154</c:v>
                </c:pt>
                <c:pt idx="21">
                  <c:v>62.5</c:v>
                </c:pt>
                <c:pt idx="22">
                  <c:v>57.142857142857146</c:v>
                </c:pt>
                <c:pt idx="23">
                  <c:v>40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GamleSiri!$O$185</c:f>
              <c:strCache>
                <c:ptCount val="1"/>
                <c:pt idx="0">
                  <c:v>NE-Geir Bjurstrøm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GamleSiri!$O$187:$O$212</c:f>
              <c:numCache>
                <c:formatCode>0.0</c:formatCode>
                <c:ptCount val="26"/>
                <c:pt idx="0">
                  <c:v>33.333333333333336</c:v>
                </c:pt>
                <c:pt idx="1">
                  <c:v>50</c:v>
                </c:pt>
                <c:pt idx="2">
                  <c:v>25</c:v>
                </c:pt>
                <c:pt idx="3">
                  <c:v>33.333333333333336</c:v>
                </c:pt>
                <c:pt idx="4">
                  <c:v>60</c:v>
                </c:pt>
                <c:pt idx="5">
                  <c:v>50</c:v>
                </c:pt>
                <c:pt idx="6">
                  <c:v>55.555555555555557</c:v>
                </c:pt>
                <c:pt idx="7">
                  <c:v>33.333333333333336</c:v>
                </c:pt>
                <c:pt idx="8">
                  <c:v>62.5</c:v>
                </c:pt>
                <c:pt idx="9">
                  <c:v>71.428571428571431</c:v>
                </c:pt>
                <c:pt idx="10">
                  <c:v>66.666666666666671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42.857142857142854</c:v>
                </c:pt>
                <c:pt idx="14">
                  <c:v>50</c:v>
                </c:pt>
                <c:pt idx="15">
                  <c:v>60</c:v>
                </c:pt>
                <c:pt idx="16">
                  <c:v>0</c:v>
                </c:pt>
                <c:pt idx="17">
                  <c:v>60</c:v>
                </c:pt>
                <c:pt idx="18">
                  <c:v>66.666666666666671</c:v>
                </c:pt>
                <c:pt idx="19">
                  <c:v>50</c:v>
                </c:pt>
                <c:pt idx="20">
                  <c:v>66.666666666666671</c:v>
                </c:pt>
                <c:pt idx="21">
                  <c:v>60</c:v>
                </c:pt>
                <c:pt idx="22">
                  <c:v>60</c:v>
                </c:pt>
                <c:pt idx="23">
                  <c:v>100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GamleSiri!$P$185</c:f>
              <c:strCache>
                <c:ptCount val="1"/>
                <c:pt idx="0">
                  <c:v>NE, Ryghseter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GamleSiri!$P$187:$P$212</c:f>
              <c:numCache>
                <c:formatCode>0.0</c:formatCode>
                <c:ptCount val="26"/>
                <c:pt idx="0">
                  <c:v>50</c:v>
                </c:pt>
                <c:pt idx="1">
                  <c:v>75</c:v>
                </c:pt>
                <c:pt idx="2">
                  <c:v>62.5</c:v>
                </c:pt>
                <c:pt idx="3">
                  <c:v>44.444444444444443</c:v>
                </c:pt>
                <c:pt idx="4">
                  <c:v>50</c:v>
                </c:pt>
                <c:pt idx="5">
                  <c:v>50</c:v>
                </c:pt>
                <c:pt idx="6">
                  <c:v>64.285714285714292</c:v>
                </c:pt>
                <c:pt idx="7">
                  <c:v>63.636363636363633</c:v>
                </c:pt>
                <c:pt idx="8">
                  <c:v>60</c:v>
                </c:pt>
                <c:pt idx="9">
                  <c:v>70</c:v>
                </c:pt>
                <c:pt idx="10">
                  <c:v>66.666666666666671</c:v>
                </c:pt>
                <c:pt idx="11">
                  <c:v>50</c:v>
                </c:pt>
                <c:pt idx="12">
                  <c:v>62.5</c:v>
                </c:pt>
                <c:pt idx="13">
                  <c:v>62.5</c:v>
                </c:pt>
                <c:pt idx="14">
                  <c:v>57.142857142857146</c:v>
                </c:pt>
                <c:pt idx="15">
                  <c:v>42.857142857142854</c:v>
                </c:pt>
                <c:pt idx="16">
                  <c:v>40</c:v>
                </c:pt>
                <c:pt idx="17">
                  <c:v>40</c:v>
                </c:pt>
                <c:pt idx="18">
                  <c:v>71.428571428571431</c:v>
                </c:pt>
                <c:pt idx="19">
                  <c:v>50</c:v>
                </c:pt>
                <c:pt idx="20">
                  <c:v>62.5</c:v>
                </c:pt>
                <c:pt idx="21">
                  <c:v>60</c:v>
                </c:pt>
                <c:pt idx="22">
                  <c:v>60</c:v>
                </c:pt>
                <c:pt idx="23">
                  <c:v>100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GamleSiri!$T$185</c:f>
              <c:strCache>
                <c:ptCount val="1"/>
                <c:pt idx="0">
                  <c:v>SUM Sirikirke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GamleSiri!$T$187:$T$212</c:f>
              <c:numCache>
                <c:formatCode>0.0</c:formatCode>
                <c:ptCount val="26"/>
                <c:pt idx="0">
                  <c:v>45.454545454545453</c:v>
                </c:pt>
                <c:pt idx="1">
                  <c:v>52.173913043478258</c:v>
                </c:pt>
                <c:pt idx="2">
                  <c:v>62.857142857142854</c:v>
                </c:pt>
                <c:pt idx="3">
                  <c:v>50</c:v>
                </c:pt>
                <c:pt idx="4">
                  <c:v>51.428571428571431</c:v>
                </c:pt>
                <c:pt idx="5">
                  <c:v>47.368421052631582</c:v>
                </c:pt>
                <c:pt idx="6">
                  <c:v>60.344827586206897</c:v>
                </c:pt>
                <c:pt idx="7">
                  <c:v>53.658536585365852</c:v>
                </c:pt>
                <c:pt idx="8">
                  <c:v>58.536585365853661</c:v>
                </c:pt>
                <c:pt idx="9">
                  <c:v>65.909090909090907</c:v>
                </c:pt>
                <c:pt idx="10">
                  <c:v>68.75</c:v>
                </c:pt>
                <c:pt idx="11">
                  <c:v>62.162162162162161</c:v>
                </c:pt>
                <c:pt idx="12">
                  <c:v>71.794871794871796</c:v>
                </c:pt>
                <c:pt idx="13">
                  <c:v>56.25</c:v>
                </c:pt>
                <c:pt idx="14">
                  <c:v>62.5</c:v>
                </c:pt>
                <c:pt idx="15">
                  <c:v>50</c:v>
                </c:pt>
                <c:pt idx="16">
                  <c:v>47.61904761904762</c:v>
                </c:pt>
                <c:pt idx="17">
                  <c:v>56</c:v>
                </c:pt>
                <c:pt idx="18">
                  <c:v>66.666666666666671</c:v>
                </c:pt>
                <c:pt idx="19">
                  <c:v>52.777777777777779</c:v>
                </c:pt>
                <c:pt idx="20">
                  <c:v>63.636363636363633</c:v>
                </c:pt>
                <c:pt idx="21">
                  <c:v>56.521739130434781</c:v>
                </c:pt>
                <c:pt idx="22">
                  <c:v>60</c:v>
                </c:pt>
                <c:pt idx="23">
                  <c:v>55.555555555555557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22952"/>
        <c:axId val="235823344"/>
      </c:lineChart>
      <c:catAx>
        <c:axId val="23582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582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8233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Ungdyrsprosent</a:t>
                </a:r>
              </a:p>
            </c:rich>
          </c:tx>
          <c:layout>
            <c:manualLayout>
              <c:xMode val="edge"/>
              <c:yMode val="edge"/>
              <c:x val="2.856010833040774E-2"/>
              <c:y val="0.319812258761772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5822952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28757374151831"/>
          <c:y val="0.90170691180596019"/>
          <c:w val="0.80826516235038015"/>
          <c:h val="9.774472357726674E-2"/>
        </c:manualLayout>
      </c:layout>
      <c:overlay val="0"/>
      <c:txPr>
        <a:bodyPr/>
        <a:lstStyle/>
        <a:p>
          <a:pPr>
            <a:defRPr sz="1000" b="0"/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GamleSiri!$G$184:$G$184</c:f>
          <c:strCache>
            <c:ptCount val="1"/>
            <c:pt idx="0">
              <c:v>Skutte hanndyr i prosent</c:v>
            </c:pt>
          </c:strCache>
        </c:strRef>
      </c:tx>
      <c:layout>
        <c:manualLayout>
          <c:xMode val="edge"/>
          <c:yMode val="edge"/>
          <c:x val="0.28282861601759246"/>
          <c:y val="1.2978559498244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4646479696130923"/>
          <c:y val="0.12199870214146659"/>
          <c:w val="0.82828367936740388"/>
          <c:h val="0.65412070084360818"/>
        </c:manualLayout>
      </c:layout>
      <c:lineChart>
        <c:grouping val="standard"/>
        <c:varyColors val="0"/>
        <c:ser>
          <c:idx val="0"/>
          <c:order val="0"/>
          <c:tx>
            <c:strRef>
              <c:f>GamleSiri!$G$185</c:f>
              <c:strCache>
                <c:ptCount val="1"/>
                <c:pt idx="0">
                  <c:v>Kalv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GamleSiri!$G$187:$G$212</c:f>
              <c:numCache>
                <c:formatCode>0</c:formatCode>
                <c:ptCount val="26"/>
                <c:pt idx="0">
                  <c:v>28.571428571428573</c:v>
                </c:pt>
                <c:pt idx="1">
                  <c:v>66.666666666666671</c:v>
                </c:pt>
                <c:pt idx="2">
                  <c:v>61.53846153846154</c:v>
                </c:pt>
                <c:pt idx="3">
                  <c:v>44.444444444444443</c:v>
                </c:pt>
                <c:pt idx="4">
                  <c:v>63.636363636363633</c:v>
                </c:pt>
                <c:pt idx="5">
                  <c:v>83.333333333333329</c:v>
                </c:pt>
                <c:pt idx="6">
                  <c:v>40.909090909090907</c:v>
                </c:pt>
                <c:pt idx="7">
                  <c:v>64.285714285714292</c:v>
                </c:pt>
                <c:pt idx="8">
                  <c:v>57.142857142857146</c:v>
                </c:pt>
                <c:pt idx="9">
                  <c:v>45</c:v>
                </c:pt>
                <c:pt idx="10">
                  <c:v>54.545454545454547</c:v>
                </c:pt>
                <c:pt idx="11">
                  <c:v>47.058823529411768</c:v>
                </c:pt>
                <c:pt idx="12">
                  <c:v>37.5</c:v>
                </c:pt>
                <c:pt idx="13">
                  <c:v>45.454545454545453</c:v>
                </c:pt>
                <c:pt idx="14">
                  <c:v>41.666666666666664</c:v>
                </c:pt>
                <c:pt idx="15">
                  <c:v>57.142857142857146</c:v>
                </c:pt>
                <c:pt idx="16">
                  <c:v>42.857142857142854</c:v>
                </c:pt>
                <c:pt idx="17">
                  <c:v>42.857142857142854</c:v>
                </c:pt>
                <c:pt idx="18">
                  <c:v>54.545454545454547</c:v>
                </c:pt>
                <c:pt idx="19">
                  <c:v>10</c:v>
                </c:pt>
                <c:pt idx="20">
                  <c:v>33.333333333333336</c:v>
                </c:pt>
                <c:pt idx="21">
                  <c:v>75</c:v>
                </c:pt>
                <c:pt idx="22">
                  <c:v>66.666666666666671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GamleSiri!$H$185</c:f>
              <c:strCache>
                <c:ptCount val="1"/>
                <c:pt idx="0">
                  <c:v>Ung dyr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GamleSiri!$H$187:$H$212</c:f>
              <c:numCache>
                <c:formatCode>0</c:formatCode>
                <c:ptCount val="26"/>
                <c:pt idx="0">
                  <c:v>66.666666666666671</c:v>
                </c:pt>
                <c:pt idx="1">
                  <c:v>83.333333333333329</c:v>
                </c:pt>
                <c:pt idx="2">
                  <c:v>77.777777777777771</c:v>
                </c:pt>
                <c:pt idx="3">
                  <c:v>44.444444444444443</c:v>
                </c:pt>
                <c:pt idx="4">
                  <c:v>71.428571428571431</c:v>
                </c:pt>
                <c:pt idx="5">
                  <c:v>66.666666666666671</c:v>
                </c:pt>
                <c:pt idx="6">
                  <c:v>69.230769230769226</c:v>
                </c:pt>
                <c:pt idx="7">
                  <c:v>75</c:v>
                </c:pt>
                <c:pt idx="8">
                  <c:v>70</c:v>
                </c:pt>
                <c:pt idx="9">
                  <c:v>55.555555555555557</c:v>
                </c:pt>
                <c:pt idx="10">
                  <c:v>81.818181818181813</c:v>
                </c:pt>
                <c:pt idx="11">
                  <c:v>33.333333333333336</c:v>
                </c:pt>
                <c:pt idx="12">
                  <c:v>83.333333333333329</c:v>
                </c:pt>
                <c:pt idx="13">
                  <c:v>42.857142857142854</c:v>
                </c:pt>
                <c:pt idx="14">
                  <c:v>62.5</c:v>
                </c:pt>
                <c:pt idx="15">
                  <c:v>50</c:v>
                </c:pt>
                <c:pt idx="16">
                  <c:v>66.666666666666671</c:v>
                </c:pt>
                <c:pt idx="17">
                  <c:v>57.142857142857146</c:v>
                </c:pt>
                <c:pt idx="18">
                  <c:v>80</c:v>
                </c:pt>
                <c:pt idx="19">
                  <c:v>33.333333333333336</c:v>
                </c:pt>
                <c:pt idx="20">
                  <c:v>46.666666666666664</c:v>
                </c:pt>
                <c:pt idx="21">
                  <c:v>55.555555555555557</c:v>
                </c:pt>
                <c:pt idx="22">
                  <c:v>83.333333333333329</c:v>
                </c:pt>
                <c:pt idx="23">
                  <c:v>100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GamleSiri!$I$185</c:f>
              <c:strCache>
                <c:ptCount val="1"/>
                <c:pt idx="0">
                  <c:v>Voksne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GamleSiri!$I$187:$I$212</c:f>
              <c:numCache>
                <c:formatCode>0</c:formatCode>
                <c:ptCount val="26"/>
                <c:pt idx="0">
                  <c:v>75</c:v>
                </c:pt>
                <c:pt idx="1">
                  <c:v>63.636363636363633</c:v>
                </c:pt>
                <c:pt idx="2">
                  <c:v>53.846153846153847</c:v>
                </c:pt>
                <c:pt idx="3">
                  <c:v>61.111111111111114</c:v>
                </c:pt>
                <c:pt idx="4">
                  <c:v>58.823529411764703</c:v>
                </c:pt>
                <c:pt idx="5">
                  <c:v>55</c:v>
                </c:pt>
                <c:pt idx="6">
                  <c:v>43.478260869565219</c:v>
                </c:pt>
                <c:pt idx="7">
                  <c:v>52.631578947368418</c:v>
                </c:pt>
                <c:pt idx="8">
                  <c:v>58.823529411764703</c:v>
                </c:pt>
                <c:pt idx="9">
                  <c:v>40</c:v>
                </c:pt>
                <c:pt idx="10">
                  <c:v>40</c:v>
                </c:pt>
                <c:pt idx="11">
                  <c:v>35.714285714285715</c:v>
                </c:pt>
                <c:pt idx="12">
                  <c:v>54.545454545454547</c:v>
                </c:pt>
                <c:pt idx="13">
                  <c:v>35.714285714285715</c:v>
                </c:pt>
                <c:pt idx="14">
                  <c:v>58.333333333333336</c:v>
                </c:pt>
                <c:pt idx="15">
                  <c:v>53.333333333333336</c:v>
                </c:pt>
                <c:pt idx="16">
                  <c:v>72.727272727272734</c:v>
                </c:pt>
                <c:pt idx="17">
                  <c:v>45.454545454545453</c:v>
                </c:pt>
                <c:pt idx="18">
                  <c:v>61.53846153846154</c:v>
                </c:pt>
                <c:pt idx="19">
                  <c:v>47.058823529411768</c:v>
                </c:pt>
                <c:pt idx="20">
                  <c:v>50</c:v>
                </c:pt>
                <c:pt idx="21">
                  <c:v>60</c:v>
                </c:pt>
                <c:pt idx="22">
                  <c:v>62.5</c:v>
                </c:pt>
                <c:pt idx="23">
                  <c:v>25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GamleSiri!$J$185</c:f>
              <c:strCache>
                <c:ptCount val="1"/>
                <c:pt idx="0">
                  <c:v>Alle hann
dyr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GamleSiri!$J$187:$J$212</c:f>
              <c:numCache>
                <c:formatCode>0</c:formatCode>
                <c:ptCount val="26"/>
                <c:pt idx="0">
                  <c:v>59.090909090909093</c:v>
                </c:pt>
                <c:pt idx="1">
                  <c:v>69.565217391304344</c:v>
                </c:pt>
                <c:pt idx="2">
                  <c:v>62.857142857142854</c:v>
                </c:pt>
                <c:pt idx="3">
                  <c:v>52.777777777777779</c:v>
                </c:pt>
                <c:pt idx="4">
                  <c:v>62.857142857142854</c:v>
                </c:pt>
                <c:pt idx="5">
                  <c:v>65.78947368421052</c:v>
                </c:pt>
                <c:pt idx="6">
                  <c:v>48.275862068965516</c:v>
                </c:pt>
                <c:pt idx="7">
                  <c:v>60.975609756097562</c:v>
                </c:pt>
                <c:pt idx="8">
                  <c:v>60.975609756097562</c:v>
                </c:pt>
                <c:pt idx="9">
                  <c:v>45.454545454545453</c:v>
                </c:pt>
                <c:pt idx="10">
                  <c:v>59.375</c:v>
                </c:pt>
                <c:pt idx="11">
                  <c:v>40.54054054054054</c:v>
                </c:pt>
                <c:pt idx="12">
                  <c:v>56.410256410256409</c:v>
                </c:pt>
                <c:pt idx="13">
                  <c:v>40.625</c:v>
                </c:pt>
                <c:pt idx="14">
                  <c:v>53.125</c:v>
                </c:pt>
                <c:pt idx="15">
                  <c:v>53.333333333333336</c:v>
                </c:pt>
                <c:pt idx="16">
                  <c:v>61.904761904761905</c:v>
                </c:pt>
                <c:pt idx="17">
                  <c:v>48</c:v>
                </c:pt>
                <c:pt idx="18">
                  <c:v>66.666666666666671</c:v>
                </c:pt>
                <c:pt idx="19">
                  <c:v>33.333333333333336</c:v>
                </c:pt>
                <c:pt idx="20">
                  <c:v>45.454545454545453</c:v>
                </c:pt>
                <c:pt idx="21">
                  <c:v>60.869565217391305</c:v>
                </c:pt>
                <c:pt idx="22">
                  <c:v>70</c:v>
                </c:pt>
                <c:pt idx="23">
                  <c:v>55.555555555555557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24128"/>
        <c:axId val="235824520"/>
      </c:lineChart>
      <c:catAx>
        <c:axId val="2358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5824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8245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3.0303078669220409E-2"/>
              <c:y val="0.37118751065207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582412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25696856579775"/>
          <c:y val="0.92262642108685289"/>
          <c:w val="0.82677095042024573"/>
          <c:h val="7.6763118697843302E-2"/>
        </c:manualLayout>
      </c:layout>
      <c:overlay val="0"/>
      <c:txPr>
        <a:bodyPr/>
        <a:lstStyle/>
        <a:p>
          <a:pPr>
            <a:defRPr sz="1000" b="0"/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/>
              <a:t>Sett elg pr. jegerdag for alle jaktfelt</a:t>
            </a:r>
          </a:p>
        </c:rich>
      </c:tx>
      <c:layout>
        <c:manualLayout>
          <c:xMode val="edge"/>
          <c:yMode val="edge"/>
          <c:x val="0.24769173807753489"/>
          <c:y val="3.7044271274515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48852101987869E-2"/>
          <c:y val="0.1736150770988007"/>
          <c:w val="0.89171248309925144"/>
          <c:h val="0.58937749857224431"/>
        </c:manualLayout>
      </c:layout>
      <c:lineChart>
        <c:grouping val="standard"/>
        <c:varyColors val="0"/>
        <c:ser>
          <c:idx val="0"/>
          <c:order val="0"/>
          <c:tx>
            <c:strRef>
              <c:f>GamleSiri!$A$2</c:f>
              <c:strCache>
                <c:ptCount val="1"/>
                <c:pt idx="0">
                  <c:v>Tryterud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GamleSiri!$V$5:$V$30</c:f>
              <c:numCache>
                <c:formatCode>0.00</c:formatCode>
                <c:ptCount val="26"/>
                <c:pt idx="0">
                  <c:v>0.50980392156862742</c:v>
                </c:pt>
                <c:pt idx="1">
                  <c:v>0.48648648648648651</c:v>
                </c:pt>
                <c:pt idx="2">
                  <c:v>0.45454545454545453</c:v>
                </c:pt>
                <c:pt idx="3">
                  <c:v>0.36986301369863012</c:v>
                </c:pt>
                <c:pt idx="4">
                  <c:v>0.5</c:v>
                </c:pt>
                <c:pt idx="5">
                  <c:v>0.41791044776119401</c:v>
                </c:pt>
                <c:pt idx="6">
                  <c:v>0.71153846153846156</c:v>
                </c:pt>
                <c:pt idx="7">
                  <c:v>0.17499999999999999</c:v>
                </c:pt>
                <c:pt idx="8">
                  <c:v>0.25316455696202533</c:v>
                </c:pt>
                <c:pt idx="9">
                  <c:v>0.59740259740259738</c:v>
                </c:pt>
                <c:pt idx="10">
                  <c:v>0.32098765432098764</c:v>
                </c:pt>
                <c:pt idx="11">
                  <c:v>0.31645569620253167</c:v>
                </c:pt>
                <c:pt idx="12">
                  <c:v>0.27083333333333331</c:v>
                </c:pt>
                <c:pt idx="13">
                  <c:v>0.74509803921568629</c:v>
                </c:pt>
                <c:pt idx="14">
                  <c:v>0.44067796610169491</c:v>
                </c:pt>
                <c:pt idx="15">
                  <c:v>0.42307692307692307</c:v>
                </c:pt>
                <c:pt idx="16">
                  <c:v>0.48979591836734693</c:v>
                </c:pt>
                <c:pt idx="17">
                  <c:v>0.66666666666666663</c:v>
                </c:pt>
                <c:pt idx="18">
                  <c:v>0.4631578947368421</c:v>
                </c:pt>
                <c:pt idx="19">
                  <c:v>0.33333333333333331</c:v>
                </c:pt>
                <c:pt idx="20">
                  <c:v>0.19354838709677419</c:v>
                </c:pt>
                <c:pt idx="21">
                  <c:v>0.15789473684210525</c:v>
                </c:pt>
                <c:pt idx="22">
                  <c:v>0.31325301204819278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GamleSiri!$A$33</c:f>
              <c:strCache>
                <c:ptCount val="1"/>
                <c:pt idx="0">
                  <c:v>Brekke/Østerud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GamleSiri!$V$36:$V$61</c:f>
              <c:numCache>
                <c:formatCode>0.00</c:formatCode>
                <c:ptCount val="26"/>
                <c:pt idx="0">
                  <c:v>0.34615384615384615</c:v>
                </c:pt>
                <c:pt idx="1">
                  <c:v>0.23333333333333334</c:v>
                </c:pt>
                <c:pt idx="2">
                  <c:v>0.2</c:v>
                </c:pt>
                <c:pt idx="3">
                  <c:v>0.70270270270270274</c:v>
                </c:pt>
                <c:pt idx="4">
                  <c:v>0.54716981132075471</c:v>
                </c:pt>
                <c:pt idx="5">
                  <c:v>0.44705882352941179</c:v>
                </c:pt>
                <c:pt idx="6">
                  <c:v>0.30681818181818182</c:v>
                </c:pt>
                <c:pt idx="7">
                  <c:v>0.44</c:v>
                </c:pt>
                <c:pt idx="8">
                  <c:v>0.33333333333333331</c:v>
                </c:pt>
                <c:pt idx="9">
                  <c:v>0.30666666666666664</c:v>
                </c:pt>
                <c:pt idx="10">
                  <c:v>0.75</c:v>
                </c:pt>
                <c:pt idx="11">
                  <c:v>0.40789473684210525</c:v>
                </c:pt>
                <c:pt idx="12">
                  <c:v>0.33962264150943394</c:v>
                </c:pt>
                <c:pt idx="13">
                  <c:v>0.20289855072463769</c:v>
                </c:pt>
                <c:pt idx="14">
                  <c:v>0.27450980392156865</c:v>
                </c:pt>
                <c:pt idx="15">
                  <c:v>0.16455696202531644</c:v>
                </c:pt>
                <c:pt idx="16">
                  <c:v>0.45098039215686275</c:v>
                </c:pt>
                <c:pt idx="17">
                  <c:v>0.27559055118110237</c:v>
                </c:pt>
                <c:pt idx="18">
                  <c:v>0.25</c:v>
                </c:pt>
                <c:pt idx="19">
                  <c:v>0.13084112149532709</c:v>
                </c:pt>
                <c:pt idx="20">
                  <c:v>0.15894039735099338</c:v>
                </c:pt>
                <c:pt idx="21">
                  <c:v>0.10810810810810811</c:v>
                </c:pt>
                <c:pt idx="22">
                  <c:v>3.125E-2</c:v>
                </c:pt>
                <c:pt idx="23">
                  <c:v>2.9126213592233011E-2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GamleSiri!$A$63</c:f>
              <c:strCache>
                <c:ptCount val="1"/>
                <c:pt idx="0">
                  <c:v>Røkeberg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GamleSiri!$V$66:$V$91</c:f>
              <c:numCache>
                <c:formatCode>0.00</c:formatCode>
                <c:ptCount val="26"/>
                <c:pt idx="0">
                  <c:v>0.5641025641025641</c:v>
                </c:pt>
                <c:pt idx="1">
                  <c:v>0.78723404255319152</c:v>
                </c:pt>
                <c:pt idx="2">
                  <c:v>0.71014492753623193</c:v>
                </c:pt>
                <c:pt idx="3">
                  <c:v>0.80327868852459017</c:v>
                </c:pt>
                <c:pt idx="4">
                  <c:v>0.77083333333333337</c:v>
                </c:pt>
                <c:pt idx="5">
                  <c:v>0.9375</c:v>
                </c:pt>
                <c:pt idx="6">
                  <c:v>0.53465346534653468</c:v>
                </c:pt>
                <c:pt idx="7">
                  <c:v>0.55932203389830504</c:v>
                </c:pt>
                <c:pt idx="8">
                  <c:v>0.41666666666666669</c:v>
                </c:pt>
                <c:pt idx="9">
                  <c:v>0.61363636363636365</c:v>
                </c:pt>
                <c:pt idx="10">
                  <c:v>0.35632183908045978</c:v>
                </c:pt>
                <c:pt idx="11">
                  <c:v>0.56862745098039214</c:v>
                </c:pt>
                <c:pt idx="12">
                  <c:v>0.49367088607594939</c:v>
                </c:pt>
                <c:pt idx="13">
                  <c:v>0.47368421052631576</c:v>
                </c:pt>
                <c:pt idx="14">
                  <c:v>0.52380952380952384</c:v>
                </c:pt>
                <c:pt idx="15">
                  <c:v>0.33898305084745761</c:v>
                </c:pt>
                <c:pt idx="16">
                  <c:v>0.38961038961038963</c:v>
                </c:pt>
                <c:pt idx="17">
                  <c:v>0.80952380952380953</c:v>
                </c:pt>
                <c:pt idx="18">
                  <c:v>0.35833333333333334</c:v>
                </c:pt>
                <c:pt idx="19">
                  <c:v>0.2608695652173913</c:v>
                </c:pt>
                <c:pt idx="20">
                  <c:v>0.20202020202020202</c:v>
                </c:pt>
                <c:pt idx="21">
                  <c:v>0.28421052631578947</c:v>
                </c:pt>
                <c:pt idx="22">
                  <c:v>0.38</c:v>
                </c:pt>
                <c:pt idx="23">
                  <c:v>0.42307692307692307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GamleSiri!$A$93</c:f>
              <c:strCache>
                <c:ptCount val="1"/>
                <c:pt idx="0">
                  <c:v>NE-Geir Bjurstrøm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GamleSiri!$V$96:$V$121</c:f>
              <c:numCache>
                <c:formatCode>0.00</c:formatCode>
                <c:ptCount val="26"/>
                <c:pt idx="0">
                  <c:v>0.95652173913043481</c:v>
                </c:pt>
                <c:pt idx="1">
                  <c:v>0.55263157894736847</c:v>
                </c:pt>
                <c:pt idx="2">
                  <c:v>0.66666666666666663</c:v>
                </c:pt>
                <c:pt idx="3">
                  <c:v>0.55555555555555558</c:v>
                </c:pt>
                <c:pt idx="4">
                  <c:v>0.53488372093023251</c:v>
                </c:pt>
                <c:pt idx="5">
                  <c:v>0.40909090909090912</c:v>
                </c:pt>
                <c:pt idx="6">
                  <c:v>0.47368421052631576</c:v>
                </c:pt>
                <c:pt idx="7">
                  <c:v>0.10784313725490197</c:v>
                </c:pt>
                <c:pt idx="8">
                  <c:v>0.34090909090909088</c:v>
                </c:pt>
                <c:pt idx="9">
                  <c:v>0.15</c:v>
                </c:pt>
                <c:pt idx="10">
                  <c:v>0.13333333333333333</c:v>
                </c:pt>
                <c:pt idx="11">
                  <c:v>0.37681159420289856</c:v>
                </c:pt>
                <c:pt idx="12">
                  <c:v>0.28813559322033899</c:v>
                </c:pt>
                <c:pt idx="13">
                  <c:v>0.29411764705882354</c:v>
                </c:pt>
                <c:pt idx="14">
                  <c:v>0.16393442622950818</c:v>
                </c:pt>
                <c:pt idx="15">
                  <c:v>0.16483516483516483</c:v>
                </c:pt>
                <c:pt idx="16">
                  <c:v>9.1836734693877556E-2</c:v>
                </c:pt>
                <c:pt idx="17">
                  <c:v>0.15909090909090909</c:v>
                </c:pt>
                <c:pt idx="18">
                  <c:v>0.31782945736434109</c:v>
                </c:pt>
                <c:pt idx="19">
                  <c:v>0.16149068322981366</c:v>
                </c:pt>
                <c:pt idx="20">
                  <c:v>0.12162162162162163</c:v>
                </c:pt>
                <c:pt idx="21">
                  <c:v>0.19444444444444445</c:v>
                </c:pt>
                <c:pt idx="22">
                  <c:v>0.12121212121212122</c:v>
                </c:pt>
                <c:pt idx="23">
                  <c:v>6.1946902654867256E-2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GamleSiri!$A$123</c:f>
              <c:strCache>
                <c:ptCount val="1"/>
                <c:pt idx="0">
                  <c:v>NE, Ryghseter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GamleSiri!$V$126:$V$151</c:f>
              <c:numCache>
                <c:formatCode>0.00</c:formatCode>
                <c:ptCount val="26"/>
                <c:pt idx="0">
                  <c:v>0.65306122448979587</c:v>
                </c:pt>
                <c:pt idx="1">
                  <c:v>0.89473684210526316</c:v>
                </c:pt>
                <c:pt idx="2">
                  <c:v>0.6875</c:v>
                </c:pt>
                <c:pt idx="3">
                  <c:v>0.44615384615384618</c:v>
                </c:pt>
                <c:pt idx="4">
                  <c:v>0.69696969696969702</c:v>
                </c:pt>
                <c:pt idx="5">
                  <c:v>0.63414634146341464</c:v>
                </c:pt>
                <c:pt idx="6">
                  <c:v>0.66666666666666663</c:v>
                </c:pt>
                <c:pt idx="7">
                  <c:v>0.3783783783783784</c:v>
                </c:pt>
                <c:pt idx="8">
                  <c:v>0.34090909090909088</c:v>
                </c:pt>
                <c:pt idx="9">
                  <c:v>0.30232558139534882</c:v>
                </c:pt>
                <c:pt idx="10">
                  <c:v>0.23300970873786409</c:v>
                </c:pt>
                <c:pt idx="11">
                  <c:v>0.421875</c:v>
                </c:pt>
                <c:pt idx="12">
                  <c:v>0.25</c:v>
                </c:pt>
                <c:pt idx="13">
                  <c:v>0.38750000000000001</c:v>
                </c:pt>
                <c:pt idx="14">
                  <c:v>0.36</c:v>
                </c:pt>
                <c:pt idx="15">
                  <c:v>0.2</c:v>
                </c:pt>
                <c:pt idx="16">
                  <c:v>0.19090909090909092</c:v>
                </c:pt>
                <c:pt idx="17">
                  <c:v>0.39130434782608697</c:v>
                </c:pt>
                <c:pt idx="18">
                  <c:v>0.29268292682926828</c:v>
                </c:pt>
                <c:pt idx="19">
                  <c:v>0.14583333333333334</c:v>
                </c:pt>
                <c:pt idx="20">
                  <c:v>0.41666666666666669</c:v>
                </c:pt>
                <c:pt idx="21">
                  <c:v>0.2</c:v>
                </c:pt>
                <c:pt idx="22">
                  <c:v>0.20353982300884957</c:v>
                </c:pt>
                <c:pt idx="23">
                  <c:v>0.1111111111111111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GamleSiri!$V$154:$V$155</c:f>
              <c:strCache>
                <c:ptCount val="2"/>
                <c:pt idx="0">
                  <c:v>Sette pr</c:v>
                </c:pt>
                <c:pt idx="1">
                  <c:v>jegerdag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GamleSiri!$V$156:$V$181</c:f>
              <c:numCache>
                <c:formatCode>0.00</c:formatCode>
                <c:ptCount val="26"/>
                <c:pt idx="0">
                  <c:v>0.59042553191489366</c:v>
                </c:pt>
                <c:pt idx="1">
                  <c:v>0.58479532163742687</c:v>
                </c:pt>
                <c:pt idx="2">
                  <c:v>0.49657534246575341</c:v>
                </c:pt>
                <c:pt idx="3">
                  <c:v>0.55521472392638038</c:v>
                </c:pt>
                <c:pt idx="4">
                  <c:v>0.6026200873362445</c:v>
                </c:pt>
                <c:pt idx="5">
                  <c:v>0.51202749140893467</c:v>
                </c:pt>
                <c:pt idx="6">
                  <c:v>0.51458885941644561</c:v>
                </c:pt>
                <c:pt idx="7">
                  <c:v>0.30512820512820515</c:v>
                </c:pt>
                <c:pt idx="8">
                  <c:v>0.32162162162162161</c:v>
                </c:pt>
                <c:pt idx="9">
                  <c:v>0.37016574585635359</c:v>
                </c:pt>
                <c:pt idx="10">
                  <c:v>0.34299516908212563</c:v>
                </c:pt>
                <c:pt idx="11">
                  <c:v>0.40707964601769914</c:v>
                </c:pt>
                <c:pt idx="12">
                  <c:v>0.33232628398791542</c:v>
                </c:pt>
                <c:pt idx="13">
                  <c:v>0.4</c:v>
                </c:pt>
                <c:pt idx="14">
                  <c:v>0.35563380281690143</c:v>
                </c:pt>
                <c:pt idx="15">
                  <c:v>0.23575129533678757</c:v>
                </c:pt>
                <c:pt idx="16">
                  <c:v>0.2779220779220779</c:v>
                </c:pt>
                <c:pt idx="17">
                  <c:v>0.39516129032258063</c:v>
                </c:pt>
                <c:pt idx="18">
                  <c:v>0.33584905660377357</c:v>
                </c:pt>
                <c:pt idx="19">
                  <c:v>0.18131868131868131</c:v>
                </c:pt>
                <c:pt idx="20">
                  <c:v>0.18552875695732837</c:v>
                </c:pt>
                <c:pt idx="21">
                  <c:v>0.18564356435643564</c:v>
                </c:pt>
                <c:pt idx="22">
                  <c:v>0.17948717948717949</c:v>
                </c:pt>
                <c:pt idx="23">
                  <c:v>0.10972568578553615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73664"/>
        <c:axId val="238174056"/>
      </c:lineChart>
      <c:catAx>
        <c:axId val="2381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174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74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17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15181365704728"/>
          <c:y val="0.89869718617246663"/>
          <c:w val="0.81474474175159262"/>
          <c:h val="9.9678830859822029E-2"/>
        </c:manualLayout>
      </c:layout>
      <c:overlay val="0"/>
      <c:txPr>
        <a:bodyPr/>
        <a:lstStyle/>
        <a:p>
          <a:pPr>
            <a:defRPr sz="1000" b="0"/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Kalv pr. Ku</a:t>
            </a:r>
          </a:p>
        </c:rich>
      </c:tx>
      <c:layout>
        <c:manualLayout>
          <c:xMode val="edge"/>
          <c:yMode val="edge"/>
          <c:x val="0.36846346626026594"/>
          <c:y val="3.1872452113698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6765888978277"/>
          <c:y val="0.14608257413473408"/>
          <c:w val="0.87530168946098164"/>
          <c:h val="0.68181236169008297"/>
        </c:manualLayout>
      </c:layout>
      <c:lineChart>
        <c:grouping val="standard"/>
        <c:varyColors val="0"/>
        <c:ser>
          <c:idx val="0"/>
          <c:order val="0"/>
          <c:tx>
            <c:strRef>
              <c:f>GamleSiri!$V$185</c:f>
              <c:strCache>
                <c:ptCount val="1"/>
                <c:pt idx="0">
                  <c:v>Sett kalv pr. sett ku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GamleSiri!$U$187:$U$212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GamleSiri!$V$187:$V$212</c:f>
              <c:numCache>
                <c:formatCode>0.00</c:formatCode>
                <c:ptCount val="26"/>
                <c:pt idx="0">
                  <c:v>0.79069767441860461</c:v>
                </c:pt>
                <c:pt idx="1">
                  <c:v>0.75</c:v>
                </c:pt>
                <c:pt idx="2">
                  <c:v>0.74468085106382975</c:v>
                </c:pt>
                <c:pt idx="3">
                  <c:v>0.72058823529411764</c:v>
                </c:pt>
                <c:pt idx="4">
                  <c:v>0.81481481481481477</c:v>
                </c:pt>
                <c:pt idx="5">
                  <c:v>0.6</c:v>
                </c:pt>
                <c:pt idx="6">
                  <c:v>0.70422535211267601</c:v>
                </c:pt>
                <c:pt idx="7">
                  <c:v>0.5714285714285714</c:v>
                </c:pt>
                <c:pt idx="8">
                  <c:v>0.42</c:v>
                </c:pt>
                <c:pt idx="9">
                  <c:v>0.7592592592592593</c:v>
                </c:pt>
                <c:pt idx="10">
                  <c:v>0.7592592592592593</c:v>
                </c:pt>
                <c:pt idx="11">
                  <c:v>0.62962962962962965</c:v>
                </c:pt>
                <c:pt idx="12">
                  <c:v>0.82499999999999996</c:v>
                </c:pt>
                <c:pt idx="13">
                  <c:v>0.6071428571428571</c:v>
                </c:pt>
                <c:pt idx="14">
                  <c:v>0.59523809523809523</c:v>
                </c:pt>
                <c:pt idx="15">
                  <c:v>0.3783783783783784</c:v>
                </c:pt>
                <c:pt idx="16">
                  <c:v>0.67647058823529416</c:v>
                </c:pt>
                <c:pt idx="17">
                  <c:v>0.52941176470588236</c:v>
                </c:pt>
                <c:pt idx="18">
                  <c:v>0.64516129032258063</c:v>
                </c:pt>
                <c:pt idx="19">
                  <c:v>0.52380952380952384</c:v>
                </c:pt>
                <c:pt idx="20">
                  <c:v>0.36170212765957449</c:v>
                </c:pt>
                <c:pt idx="21">
                  <c:v>0.51851851851851849</c:v>
                </c:pt>
                <c:pt idx="22">
                  <c:v>0.59375</c:v>
                </c:pt>
                <c:pt idx="23">
                  <c:v>0.3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GamleSiri!$W$185</c:f>
              <c:strCache>
                <c:ptCount val="1"/>
                <c:pt idx="0">
                  <c:v>Tvilling-rate</c:v>
                </c:pt>
              </c:strCache>
            </c:strRef>
          </c:tx>
          <c:spPr>
            <a:ln w="635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 w="6350">
                <a:solidFill>
                  <a:srgbClr val="0000FF"/>
                </a:solidFill>
                <a:prstDash val="solid"/>
              </a:ln>
            </c:spPr>
          </c:marker>
          <c:cat>
            <c:numRef>
              <c:f>GamleSiri!$U$187:$U$212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GamleSiri!$W$187:$W$212</c:f>
              <c:numCache>
                <c:formatCode>0.00</c:formatCode>
                <c:ptCount val="26"/>
                <c:pt idx="0">
                  <c:v>1.1111111111111112</c:v>
                </c:pt>
                <c:pt idx="1">
                  <c:v>1.2777777777777777</c:v>
                </c:pt>
                <c:pt idx="2">
                  <c:v>1.1153846153846154</c:v>
                </c:pt>
                <c:pt idx="3">
                  <c:v>1.3235294117647058</c:v>
                </c:pt>
                <c:pt idx="4">
                  <c:v>1.3</c:v>
                </c:pt>
                <c:pt idx="5">
                  <c:v>1.1111111111111112</c:v>
                </c:pt>
                <c:pt idx="6">
                  <c:v>1.1621621621621621</c:v>
                </c:pt>
                <c:pt idx="7">
                  <c:v>1.0869565217391304</c:v>
                </c:pt>
                <c:pt idx="8">
                  <c:v>1.0869565217391304</c:v>
                </c:pt>
                <c:pt idx="9">
                  <c:v>1.3103448275862069</c:v>
                </c:pt>
                <c:pt idx="10">
                  <c:v>1.28125</c:v>
                </c:pt>
                <c:pt idx="11">
                  <c:v>1.2142857142857142</c:v>
                </c:pt>
                <c:pt idx="12">
                  <c:v>1.2307692307692308</c:v>
                </c:pt>
                <c:pt idx="13">
                  <c:v>1.2916666666666667</c:v>
                </c:pt>
                <c:pt idx="14">
                  <c:v>1.0909090909090908</c:v>
                </c:pt>
                <c:pt idx="15">
                  <c:v>1.1666666666666667</c:v>
                </c:pt>
                <c:pt idx="16">
                  <c:v>1</c:v>
                </c:pt>
                <c:pt idx="17">
                  <c:v>1.064516129032258</c:v>
                </c:pt>
                <c:pt idx="18">
                  <c:v>1.1515151515151516</c:v>
                </c:pt>
                <c:pt idx="19">
                  <c:v>1.0526315789473684</c:v>
                </c:pt>
                <c:pt idx="20">
                  <c:v>1</c:v>
                </c:pt>
                <c:pt idx="21">
                  <c:v>1.1818181818181819</c:v>
                </c:pt>
                <c:pt idx="22">
                  <c:v>1.1176470588235294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73272"/>
        <c:axId val="238174840"/>
      </c:lineChart>
      <c:catAx>
        <c:axId val="23817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17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174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173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809361656267865"/>
          <c:y val="0.92164823811917174"/>
          <c:w val="0.55009617556256829"/>
          <c:h val="5.8433015022058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/>
              <a:t>Skutte årskalver</a:t>
            </a:r>
          </a:p>
        </c:rich>
      </c:tx>
      <c:layout>
        <c:manualLayout>
          <c:xMode val="edge"/>
          <c:yMode val="edge"/>
          <c:x val="0.39576547203285362"/>
          <c:y val="3.2165565511207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0390879478829E-2"/>
          <c:y val="0.13555465932681501"/>
          <c:w val="0.90716612377850159"/>
          <c:h val="0.67317822343655631"/>
        </c:manualLayout>
      </c:layout>
      <c:lineChart>
        <c:grouping val="standard"/>
        <c:varyColors val="0"/>
        <c:ser>
          <c:idx val="0"/>
          <c:order val="0"/>
          <c:tx>
            <c:strRef>
              <c:f>GamleSiri!$K$154:$K$155</c:f>
              <c:strCache>
                <c:ptCount val="2"/>
                <c:pt idx="0">
                  <c:v>Kalv</c:v>
                </c:pt>
                <c:pt idx="1">
                  <c:v>hann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GamleSiri!$K$156:$K$181</c:f>
              <c:numCache>
                <c:formatCode>General</c:formatCode>
                <c:ptCount val="26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GamleSiri!$L$154:$L$155</c:f>
              <c:strCache>
                <c:ptCount val="2"/>
                <c:pt idx="0">
                  <c:v>Kalv</c:v>
                </c:pt>
                <c:pt idx="1">
                  <c:v>hunn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GamleSiri!$A$156:$A$181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GamleSiri!$L$156:$L$181</c:f>
              <c:numCache>
                <c:formatCode>General</c:formatCode>
                <c:ptCount val="2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13</c:v>
                </c:pt>
                <c:pt idx="7">
                  <c:v>5</c:v>
                </c:pt>
                <c:pt idx="8">
                  <c:v>6</c:v>
                </c:pt>
                <c:pt idx="9">
                  <c:v>11</c:v>
                </c:pt>
                <c:pt idx="10">
                  <c:v>5</c:v>
                </c:pt>
                <c:pt idx="11">
                  <c:v>9</c:v>
                </c:pt>
                <c:pt idx="12">
                  <c:v>10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9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55496"/>
        <c:axId val="150655888"/>
      </c:lineChart>
      <c:catAx>
        <c:axId val="15065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065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5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0655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86497615702752"/>
          <c:y val="0.94736946518374288"/>
          <c:w val="0.4929642405336343"/>
          <c:h val="5.0206310486528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Sett kalv vs. total avskytning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Sett Kalv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Sheet1!$A$2:$A$27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Sheet1!$B$2:$B$27</c:f>
              <c:numCache>
                <c:formatCode>General</c:formatCode>
                <c:ptCount val="26"/>
                <c:pt idx="0">
                  <c:v>34</c:v>
                </c:pt>
                <c:pt idx="1">
                  <c:v>24</c:v>
                </c:pt>
                <c:pt idx="2">
                  <c:v>35</c:v>
                </c:pt>
                <c:pt idx="3">
                  <c:v>49</c:v>
                </c:pt>
                <c:pt idx="4">
                  <c:v>44</c:v>
                </c:pt>
                <c:pt idx="5">
                  <c:v>33</c:v>
                </c:pt>
                <c:pt idx="6">
                  <c:v>50</c:v>
                </c:pt>
                <c:pt idx="7">
                  <c:v>28</c:v>
                </c:pt>
                <c:pt idx="8">
                  <c:v>21</c:v>
                </c:pt>
                <c:pt idx="9">
                  <c:v>41</c:v>
                </c:pt>
                <c:pt idx="10">
                  <c:v>41</c:v>
                </c:pt>
                <c:pt idx="11">
                  <c:v>34</c:v>
                </c:pt>
                <c:pt idx="12">
                  <c:v>33</c:v>
                </c:pt>
                <c:pt idx="13">
                  <c:v>34</c:v>
                </c:pt>
                <c:pt idx="14">
                  <c:v>25</c:v>
                </c:pt>
                <c:pt idx="15">
                  <c:v>14</c:v>
                </c:pt>
                <c:pt idx="16">
                  <c:v>23</c:v>
                </c:pt>
                <c:pt idx="17">
                  <c:v>36</c:v>
                </c:pt>
                <c:pt idx="18">
                  <c:v>40</c:v>
                </c:pt>
                <c:pt idx="19">
                  <c:v>22</c:v>
                </c:pt>
                <c:pt idx="20">
                  <c:v>17</c:v>
                </c:pt>
                <c:pt idx="21">
                  <c:v>14</c:v>
                </c:pt>
                <c:pt idx="22">
                  <c:v>19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Skutt alle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Sheet1!$A$2:$A$27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Sheet1!$C$2:$C$27</c:f>
              <c:numCache>
                <c:formatCode>General</c:formatCode>
                <c:ptCount val="26"/>
                <c:pt idx="0">
                  <c:v>22</c:v>
                </c:pt>
                <c:pt idx="1">
                  <c:v>23</c:v>
                </c:pt>
                <c:pt idx="2">
                  <c:v>35</c:v>
                </c:pt>
                <c:pt idx="3">
                  <c:v>36</c:v>
                </c:pt>
                <c:pt idx="4">
                  <c:v>35</c:v>
                </c:pt>
                <c:pt idx="5">
                  <c:v>38</c:v>
                </c:pt>
                <c:pt idx="6">
                  <c:v>58</c:v>
                </c:pt>
                <c:pt idx="7">
                  <c:v>41</c:v>
                </c:pt>
                <c:pt idx="8">
                  <c:v>41</c:v>
                </c:pt>
                <c:pt idx="9">
                  <c:v>44</c:v>
                </c:pt>
                <c:pt idx="10">
                  <c:v>32</c:v>
                </c:pt>
                <c:pt idx="11">
                  <c:v>37</c:v>
                </c:pt>
                <c:pt idx="12">
                  <c:v>39</c:v>
                </c:pt>
                <c:pt idx="13">
                  <c:v>32</c:v>
                </c:pt>
                <c:pt idx="14">
                  <c:v>32</c:v>
                </c:pt>
                <c:pt idx="15">
                  <c:v>30</c:v>
                </c:pt>
                <c:pt idx="16">
                  <c:v>21</c:v>
                </c:pt>
                <c:pt idx="17">
                  <c:v>25</c:v>
                </c:pt>
                <c:pt idx="18">
                  <c:v>39</c:v>
                </c:pt>
                <c:pt idx="19">
                  <c:v>36</c:v>
                </c:pt>
                <c:pt idx="20">
                  <c:v>33</c:v>
                </c:pt>
                <c:pt idx="21">
                  <c:v>23</c:v>
                </c:pt>
                <c:pt idx="22">
                  <c:v>20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rgbClr val="FF0000"/>
              </a:solidFill>
              <a:ln w="317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00B05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150656672"/>
        <c:axId val="150657064"/>
      </c:lineChart>
      <c:catAx>
        <c:axId val="1506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657064"/>
        <c:crosses val="autoZero"/>
        <c:auto val="1"/>
        <c:lblAlgn val="ctr"/>
        <c:lblOffset val="100"/>
        <c:noMultiLvlLbl val="0"/>
      </c:catAx>
      <c:valAx>
        <c:axId val="1506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6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214</xdr:row>
      <xdr:rowOff>38099</xdr:rowOff>
    </xdr:from>
    <xdr:to>
      <xdr:col>14</xdr:col>
      <xdr:colOff>119061</xdr:colOff>
      <xdr:row>238</xdr:row>
      <xdr:rowOff>107156</xdr:rowOff>
    </xdr:to>
    <xdr:graphicFrame macro="">
      <xdr:nvGraphicFramePr>
        <xdr:cNvPr id="257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392905</xdr:colOff>
      <xdr:row>214</xdr:row>
      <xdr:rowOff>16668</xdr:rowOff>
    </xdr:from>
    <xdr:to>
      <xdr:col>26</xdr:col>
      <xdr:colOff>23812</xdr:colOff>
      <xdr:row>238</xdr:row>
      <xdr:rowOff>95250</xdr:rowOff>
    </xdr:to>
    <xdr:graphicFrame macro="">
      <xdr:nvGraphicFramePr>
        <xdr:cNvPr id="257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388143</xdr:colOff>
      <xdr:row>240</xdr:row>
      <xdr:rowOff>166686</xdr:rowOff>
    </xdr:from>
    <xdr:to>
      <xdr:col>26</xdr:col>
      <xdr:colOff>35717</xdr:colOff>
      <xdr:row>265</xdr:row>
      <xdr:rowOff>130968</xdr:rowOff>
    </xdr:to>
    <xdr:graphicFrame macro="">
      <xdr:nvGraphicFramePr>
        <xdr:cNvPr id="257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111919</xdr:colOff>
      <xdr:row>240</xdr:row>
      <xdr:rowOff>130968</xdr:rowOff>
    </xdr:from>
    <xdr:to>
      <xdr:col>14</xdr:col>
      <xdr:colOff>130968</xdr:colOff>
      <xdr:row>265</xdr:row>
      <xdr:rowOff>95250</xdr:rowOff>
    </xdr:to>
    <xdr:graphicFrame macro="">
      <xdr:nvGraphicFramePr>
        <xdr:cNvPr id="257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435769</xdr:colOff>
      <xdr:row>267</xdr:row>
      <xdr:rowOff>95250</xdr:rowOff>
    </xdr:from>
    <xdr:to>
      <xdr:col>26</xdr:col>
      <xdr:colOff>47624</xdr:colOff>
      <xdr:row>293</xdr:row>
      <xdr:rowOff>23813</xdr:rowOff>
    </xdr:to>
    <xdr:graphicFrame macro="">
      <xdr:nvGraphicFramePr>
        <xdr:cNvPr id="257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102394</xdr:colOff>
      <xdr:row>294</xdr:row>
      <xdr:rowOff>185737</xdr:rowOff>
    </xdr:from>
    <xdr:to>
      <xdr:col>14</xdr:col>
      <xdr:colOff>35718</xdr:colOff>
      <xdr:row>321</xdr:row>
      <xdr:rowOff>59531</xdr:rowOff>
    </xdr:to>
    <xdr:graphicFrame macro="">
      <xdr:nvGraphicFramePr>
        <xdr:cNvPr id="257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83345</xdr:colOff>
      <xdr:row>267</xdr:row>
      <xdr:rowOff>71438</xdr:rowOff>
    </xdr:from>
    <xdr:to>
      <xdr:col>14</xdr:col>
      <xdr:colOff>47624</xdr:colOff>
      <xdr:row>292</xdr:row>
      <xdr:rowOff>166688</xdr:rowOff>
    </xdr:to>
    <xdr:graphicFrame macro="">
      <xdr:nvGraphicFramePr>
        <xdr:cNvPr id="257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445292</xdr:colOff>
      <xdr:row>294</xdr:row>
      <xdr:rowOff>183356</xdr:rowOff>
    </xdr:from>
    <xdr:to>
      <xdr:col>26</xdr:col>
      <xdr:colOff>59530</xdr:colOff>
      <xdr:row>321</xdr:row>
      <xdr:rowOff>130969</xdr:rowOff>
    </xdr:to>
    <xdr:graphicFrame macro="">
      <xdr:nvGraphicFramePr>
        <xdr:cNvPr id="257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0</xdr:row>
      <xdr:rowOff>180975</xdr:rowOff>
    </xdr:from>
    <xdr:to>
      <xdr:col>15</xdr:col>
      <xdr:colOff>152399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U264"/>
  <sheetViews>
    <sheetView tabSelected="1" showOutlineSymbols="0" topLeftCell="A152" zoomScale="80" zoomScaleNormal="80" workbookViewId="0">
      <pane xSplit="1" topLeftCell="B1" activePane="topRight" state="frozen"/>
      <selection pane="topRight" activeCell="H179" sqref="H179"/>
    </sheetView>
  </sheetViews>
  <sheetFormatPr defaultColWidth="9.6640625" defaultRowHeight="15" x14ac:dyDescent="0.2"/>
  <cols>
    <col min="1" max="2" width="6.6640625" style="1" customWidth="1"/>
    <col min="3" max="3" width="6.33203125" style="1" customWidth="1"/>
    <col min="4" max="5" width="5.6640625" style="1" customWidth="1"/>
    <col min="6" max="7" width="6.6640625" style="1" customWidth="1"/>
    <col min="8" max="8" width="5.6640625" style="1" customWidth="1"/>
    <col min="9" max="9" width="6.6640625" style="1" customWidth="1"/>
    <col min="10" max="15" width="5.6640625" style="1" customWidth="1"/>
    <col min="16" max="16" width="4.6640625" style="1" customWidth="1"/>
    <col min="17" max="18" width="5.6640625" style="1" customWidth="1"/>
    <col min="19" max="19" width="6.6640625" style="1" customWidth="1"/>
    <col min="20" max="21" width="5.6640625" style="1" customWidth="1"/>
    <col min="22" max="23" width="8.6640625" style="1" customWidth="1"/>
    <col min="24" max="24" width="7.6640625" style="1" customWidth="1"/>
    <col min="25" max="25" width="8.88671875" style="1" customWidth="1"/>
    <col min="26" max="26" width="9.109375" style="1" customWidth="1"/>
    <col min="27" max="27" width="6.6640625" style="1" customWidth="1"/>
    <col min="28" max="28" width="8.6640625" style="1" bestFit="1" customWidth="1"/>
    <col min="29" max="29" width="8.6640625" style="1" customWidth="1"/>
    <col min="30" max="31" width="9.6640625" style="1" customWidth="1"/>
    <col min="32" max="32" width="5.6640625" style="1" customWidth="1"/>
    <col min="33" max="33" width="7.6640625" style="1" customWidth="1"/>
    <col min="34" max="34" width="8.6640625" style="1" customWidth="1"/>
    <col min="35" max="255" width="9.6640625" style="1" customWidth="1"/>
  </cols>
  <sheetData>
    <row r="1" spans="1:34" ht="30" x14ac:dyDescent="0.4">
      <c r="A1" s="36" t="s">
        <v>56</v>
      </c>
      <c r="B1" s="2"/>
      <c r="C1" s="3"/>
      <c r="D1" s="3"/>
      <c r="E1" s="3"/>
      <c r="F1" s="3"/>
      <c r="H1" s="3"/>
      <c r="I1" s="3"/>
      <c r="J1" s="3"/>
      <c r="K1" s="3"/>
      <c r="L1" s="3"/>
      <c r="M1" s="3"/>
      <c r="N1" s="4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6" t="s">
        <v>54</v>
      </c>
      <c r="AC1" s="3"/>
      <c r="AD1" s="3"/>
      <c r="AE1" s="3"/>
      <c r="AF1" s="3"/>
      <c r="AG1" s="3"/>
      <c r="AH1" s="3"/>
    </row>
    <row r="2" spans="1:34" ht="23.25" x14ac:dyDescent="0.35">
      <c r="A2" s="18" t="s">
        <v>55</v>
      </c>
      <c r="B2" s="3"/>
      <c r="C2" s="3"/>
      <c r="D2" s="3"/>
      <c r="E2" s="3"/>
      <c r="F2" s="3" t="s">
        <v>10</v>
      </c>
      <c r="G2" s="3"/>
      <c r="H2" s="3"/>
      <c r="I2" s="3"/>
      <c r="J2" s="3"/>
      <c r="K2" s="3"/>
      <c r="L2" s="3"/>
      <c r="M2" s="3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6">
        <v>160</v>
      </c>
      <c r="AC2" s="3"/>
      <c r="AD2" s="3"/>
      <c r="AE2" s="3"/>
      <c r="AF2" s="3"/>
      <c r="AG2" s="3"/>
      <c r="AH2" s="3"/>
    </row>
    <row r="3" spans="1:34" ht="15.75" x14ac:dyDescent="0.25">
      <c r="A3" s="16"/>
      <c r="B3" s="3"/>
      <c r="C3" s="3" t="s">
        <v>3</v>
      </c>
      <c r="D3" s="3"/>
      <c r="E3" s="3"/>
      <c r="F3" s="3"/>
      <c r="G3" s="3"/>
      <c r="H3" s="3"/>
      <c r="I3" s="3"/>
      <c r="J3" s="3"/>
      <c r="K3" s="3" t="s">
        <v>15</v>
      </c>
      <c r="L3" s="3" t="s">
        <v>15</v>
      </c>
      <c r="M3" s="3" t="s">
        <v>22</v>
      </c>
      <c r="N3" s="3" t="s">
        <v>22</v>
      </c>
      <c r="O3" s="3"/>
      <c r="P3" s="3"/>
      <c r="Q3" s="3"/>
      <c r="R3" s="3" t="s">
        <v>25</v>
      </c>
      <c r="S3" s="3" t="s">
        <v>27</v>
      </c>
      <c r="T3" s="3" t="s">
        <v>27</v>
      </c>
      <c r="U3" s="3"/>
      <c r="V3" s="16" t="s">
        <v>30</v>
      </c>
      <c r="W3" s="3" t="s">
        <v>32</v>
      </c>
      <c r="X3" s="3" t="s">
        <v>35</v>
      </c>
      <c r="Y3" s="3"/>
      <c r="Z3" s="3" t="s">
        <v>37</v>
      </c>
      <c r="AA3" s="3"/>
      <c r="AB3" s="16">
        <v>460</v>
      </c>
      <c r="AC3" s="3"/>
      <c r="AD3" s="3"/>
      <c r="AE3" s="3"/>
      <c r="AF3" s="3"/>
      <c r="AG3" s="3"/>
      <c r="AH3" s="3"/>
    </row>
    <row r="4" spans="1:34" ht="15.75" x14ac:dyDescent="0.25">
      <c r="A4" s="16" t="s">
        <v>0</v>
      </c>
      <c r="B4" s="3" t="s">
        <v>1</v>
      </c>
      <c r="C4" s="3" t="s">
        <v>4</v>
      </c>
      <c r="D4" s="3" t="s">
        <v>5</v>
      </c>
      <c r="E4" s="3" t="s">
        <v>8</v>
      </c>
      <c r="F4" s="3" t="s">
        <v>11</v>
      </c>
      <c r="G4" s="3" t="s">
        <v>13</v>
      </c>
      <c r="H4" s="3" t="s">
        <v>15</v>
      </c>
      <c r="I4" s="3" t="s">
        <v>17</v>
      </c>
      <c r="J4" s="5" t="s">
        <v>18</v>
      </c>
      <c r="K4" s="3" t="s">
        <v>19</v>
      </c>
      <c r="L4" s="3" t="s">
        <v>20</v>
      </c>
      <c r="M4" s="3" t="s">
        <v>19</v>
      </c>
      <c r="N4" s="3" t="s">
        <v>23</v>
      </c>
      <c r="O4" s="3" t="s">
        <v>5</v>
      </c>
      <c r="P4" s="3" t="s">
        <v>24</v>
      </c>
      <c r="Q4" s="16" t="s">
        <v>18</v>
      </c>
      <c r="R4" s="3" t="s">
        <v>26</v>
      </c>
      <c r="S4" s="3" t="s">
        <v>28</v>
      </c>
      <c r="T4" s="3" t="s">
        <v>29</v>
      </c>
      <c r="U4" s="3" t="s">
        <v>34</v>
      </c>
      <c r="V4" s="17" t="s">
        <v>31</v>
      </c>
      <c r="W4" s="6" t="s">
        <v>33</v>
      </c>
      <c r="X4" s="3" t="s">
        <v>36</v>
      </c>
      <c r="Y4" s="3" t="str">
        <f>A2</f>
        <v>Tryterud</v>
      </c>
      <c r="Z4" s="3" t="s">
        <v>38</v>
      </c>
      <c r="AA4" s="3"/>
      <c r="AB4" s="3" t="s">
        <v>54</v>
      </c>
      <c r="AC4" s="3"/>
      <c r="AD4" s="3"/>
      <c r="AE4" s="3"/>
      <c r="AF4" s="3"/>
      <c r="AG4" s="3"/>
      <c r="AH4" s="3"/>
    </row>
    <row r="5" spans="1:34" ht="15.75" x14ac:dyDescent="0.25">
      <c r="A5" s="16">
        <v>1991</v>
      </c>
      <c r="B5" s="3">
        <v>9</v>
      </c>
      <c r="C5" s="3">
        <v>51</v>
      </c>
      <c r="D5" s="3">
        <v>1</v>
      </c>
      <c r="E5" s="3">
        <v>3</v>
      </c>
      <c r="F5" s="3">
        <v>8</v>
      </c>
      <c r="G5" s="3">
        <v>0</v>
      </c>
      <c r="H5" s="3">
        <v>11</v>
      </c>
      <c r="I5" s="3">
        <v>3</v>
      </c>
      <c r="J5" s="16">
        <f t="shared" ref="J5:J22" si="0">SUM(D5:I5)</f>
        <v>26</v>
      </c>
      <c r="K5" s="3">
        <v>1</v>
      </c>
      <c r="L5" s="3">
        <v>1</v>
      </c>
      <c r="M5" s="3">
        <v>0</v>
      </c>
      <c r="N5" s="3">
        <v>0</v>
      </c>
      <c r="O5" s="3">
        <v>1</v>
      </c>
      <c r="P5" s="3">
        <v>2</v>
      </c>
      <c r="Q5" s="16">
        <f t="shared" ref="Q5:Q22" si="1">SUM(K5:P5)</f>
        <v>5</v>
      </c>
      <c r="R5" s="3">
        <v>8</v>
      </c>
      <c r="S5" s="3">
        <v>9</v>
      </c>
      <c r="T5" s="3">
        <v>4</v>
      </c>
      <c r="U5" s="3">
        <v>5</v>
      </c>
      <c r="V5" s="17">
        <f t="shared" ref="V5:V18" si="2">J5/C5</f>
        <v>0.50980392156862742</v>
      </c>
      <c r="W5" s="6">
        <f t="shared" ref="W5:W18" si="3">Q5/C5</f>
        <v>9.8039215686274508E-2</v>
      </c>
      <c r="X5" s="7">
        <f t="shared" ref="X5:X18" si="4">Q5*100/U5</f>
        <v>100</v>
      </c>
      <c r="Y5" s="3">
        <v>1991</v>
      </c>
      <c r="Z5" s="8">
        <f t="shared" ref="Z5:Z22" si="5">100*SUM(K5:N5)/SUM(Q5)</f>
        <v>40</v>
      </c>
      <c r="AA5" s="3"/>
      <c r="AB5" s="3">
        <f>(K5+L5)*$AB$2+SUM(M5:P5)*$AB$3</f>
        <v>1700</v>
      </c>
      <c r="AC5" s="3"/>
      <c r="AD5" s="3"/>
      <c r="AE5" s="3"/>
      <c r="AF5" s="3"/>
      <c r="AG5" s="3"/>
      <c r="AH5" s="3"/>
    </row>
    <row r="6" spans="1:34" ht="15.75" x14ac:dyDescent="0.25">
      <c r="A6" s="16">
        <v>1992</v>
      </c>
      <c r="B6" s="3">
        <v>6</v>
      </c>
      <c r="C6" s="3">
        <v>37</v>
      </c>
      <c r="D6" s="3">
        <v>3</v>
      </c>
      <c r="E6" s="3">
        <v>3</v>
      </c>
      <c r="F6" s="3">
        <v>2</v>
      </c>
      <c r="G6" s="3">
        <v>1</v>
      </c>
      <c r="H6" s="3">
        <v>5</v>
      </c>
      <c r="I6" s="3">
        <v>4</v>
      </c>
      <c r="J6" s="16">
        <f t="shared" si="0"/>
        <v>18</v>
      </c>
      <c r="K6" s="3">
        <v>1</v>
      </c>
      <c r="L6" s="3">
        <v>1</v>
      </c>
      <c r="M6" s="3">
        <v>0</v>
      </c>
      <c r="N6" s="3">
        <v>1</v>
      </c>
      <c r="O6" s="3">
        <v>1</v>
      </c>
      <c r="P6" s="3">
        <v>1</v>
      </c>
      <c r="Q6" s="16">
        <f t="shared" si="1"/>
        <v>5</v>
      </c>
      <c r="R6" s="3">
        <v>6</v>
      </c>
      <c r="S6" s="3">
        <v>10</v>
      </c>
      <c r="T6" s="3">
        <v>5</v>
      </c>
      <c r="U6" s="3">
        <v>5</v>
      </c>
      <c r="V6" s="17">
        <f t="shared" si="2"/>
        <v>0.48648648648648651</v>
      </c>
      <c r="W6" s="6">
        <f t="shared" si="3"/>
        <v>0.13513513513513514</v>
      </c>
      <c r="X6" s="7">
        <f t="shared" si="4"/>
        <v>100</v>
      </c>
      <c r="Y6" s="3">
        <v>1992</v>
      </c>
      <c r="Z6" s="8">
        <f t="shared" si="5"/>
        <v>60</v>
      </c>
      <c r="AA6" s="3"/>
      <c r="AB6" s="3">
        <f>(K6+L6)*$AB$2+SUM(M6:P6)*$AB$3</f>
        <v>1700</v>
      </c>
      <c r="AC6" s="3"/>
      <c r="AD6" s="3"/>
      <c r="AE6" s="3"/>
      <c r="AF6" s="3"/>
      <c r="AG6" s="3"/>
      <c r="AH6" s="3"/>
    </row>
    <row r="7" spans="1:34" ht="15.75" x14ac:dyDescent="0.25">
      <c r="A7" s="16">
        <v>1993</v>
      </c>
      <c r="B7" s="3">
        <v>17</v>
      </c>
      <c r="C7" s="3">
        <v>88</v>
      </c>
      <c r="D7" s="3">
        <v>10</v>
      </c>
      <c r="E7" s="3">
        <v>6</v>
      </c>
      <c r="F7" s="3">
        <v>5</v>
      </c>
      <c r="G7" s="3">
        <v>1</v>
      </c>
      <c r="H7" s="3">
        <v>9</v>
      </c>
      <c r="I7" s="3">
        <v>9</v>
      </c>
      <c r="J7" s="16">
        <f t="shared" si="0"/>
        <v>40</v>
      </c>
      <c r="K7" s="3">
        <v>1</v>
      </c>
      <c r="L7" s="3">
        <v>1</v>
      </c>
      <c r="M7" s="3">
        <v>2</v>
      </c>
      <c r="N7" s="3">
        <v>2</v>
      </c>
      <c r="O7" s="3">
        <v>1</v>
      </c>
      <c r="P7" s="3">
        <v>0</v>
      </c>
      <c r="Q7" s="16">
        <f t="shared" si="1"/>
        <v>7</v>
      </c>
      <c r="R7" s="3">
        <v>7</v>
      </c>
      <c r="S7" s="3">
        <v>10</v>
      </c>
      <c r="T7" s="3">
        <v>6</v>
      </c>
      <c r="U7" s="3">
        <v>7</v>
      </c>
      <c r="V7" s="17">
        <f t="shared" si="2"/>
        <v>0.45454545454545453</v>
      </c>
      <c r="W7" s="6">
        <f t="shared" si="3"/>
        <v>7.9545454545454544E-2</v>
      </c>
      <c r="X7" s="7">
        <f t="shared" si="4"/>
        <v>100</v>
      </c>
      <c r="Y7" s="3">
        <v>1993</v>
      </c>
      <c r="Z7" s="8">
        <f t="shared" si="5"/>
        <v>85.714285714285708</v>
      </c>
      <c r="AA7" s="3"/>
      <c r="AB7" s="3">
        <f t="shared" ref="AB7:AB23" si="6">(K7+L7)*$AB$2+SUM(M7:P7)*$AB$3</f>
        <v>2620</v>
      </c>
      <c r="AC7" s="3"/>
      <c r="AD7" s="3"/>
      <c r="AE7" s="3"/>
      <c r="AF7" s="3"/>
      <c r="AG7" s="3"/>
      <c r="AH7" s="3"/>
    </row>
    <row r="8" spans="1:34" ht="15.75" x14ac:dyDescent="0.25">
      <c r="A8" s="16">
        <v>1994</v>
      </c>
      <c r="B8" s="3">
        <v>15</v>
      </c>
      <c r="C8" s="3">
        <v>73</v>
      </c>
      <c r="D8" s="3">
        <v>9</v>
      </c>
      <c r="E8" s="3">
        <v>9</v>
      </c>
      <c r="F8" s="3">
        <v>3</v>
      </c>
      <c r="G8" s="3">
        <v>0</v>
      </c>
      <c r="H8" s="3">
        <v>4</v>
      </c>
      <c r="I8" s="3">
        <v>2</v>
      </c>
      <c r="J8" s="16">
        <f t="shared" si="0"/>
        <v>27</v>
      </c>
      <c r="K8" s="3">
        <v>0</v>
      </c>
      <c r="L8" s="3">
        <v>1</v>
      </c>
      <c r="M8" s="3">
        <v>0</v>
      </c>
      <c r="N8" s="3">
        <v>2</v>
      </c>
      <c r="O8" s="3">
        <v>2</v>
      </c>
      <c r="P8" s="3">
        <v>1</v>
      </c>
      <c r="Q8" s="16">
        <f t="shared" si="1"/>
        <v>6</v>
      </c>
      <c r="R8" s="3">
        <v>6</v>
      </c>
      <c r="S8" s="3">
        <v>9</v>
      </c>
      <c r="T8" s="3">
        <v>4</v>
      </c>
      <c r="U8" s="3">
        <v>6</v>
      </c>
      <c r="V8" s="17">
        <f t="shared" si="2"/>
        <v>0.36986301369863012</v>
      </c>
      <c r="W8" s="6">
        <f t="shared" si="3"/>
        <v>8.2191780821917804E-2</v>
      </c>
      <c r="X8" s="7">
        <f t="shared" si="4"/>
        <v>100</v>
      </c>
      <c r="Y8" s="3">
        <v>1994</v>
      </c>
      <c r="Z8" s="8">
        <f t="shared" si="5"/>
        <v>50</v>
      </c>
      <c r="AA8" s="3"/>
      <c r="AB8" s="3">
        <f t="shared" si="6"/>
        <v>2460</v>
      </c>
      <c r="AC8" s="3"/>
      <c r="AD8" s="3"/>
      <c r="AE8" s="3"/>
      <c r="AF8" s="3"/>
      <c r="AG8" s="3"/>
      <c r="AH8" s="3"/>
    </row>
    <row r="9" spans="1:34" ht="15.75" x14ac:dyDescent="0.25">
      <c r="A9" s="16">
        <v>1995</v>
      </c>
      <c r="B9" s="3">
        <v>9</v>
      </c>
      <c r="C9" s="3">
        <v>52</v>
      </c>
      <c r="D9" s="3">
        <v>6</v>
      </c>
      <c r="E9" s="3">
        <v>2</v>
      </c>
      <c r="F9" s="3">
        <v>4</v>
      </c>
      <c r="G9" s="3">
        <v>1</v>
      </c>
      <c r="H9" s="3">
        <v>8</v>
      </c>
      <c r="I9" s="3">
        <v>5</v>
      </c>
      <c r="J9" s="16">
        <f t="shared" si="0"/>
        <v>26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1</v>
      </c>
      <c r="Q9" s="16">
        <f t="shared" si="1"/>
        <v>5</v>
      </c>
      <c r="R9" s="3">
        <v>6</v>
      </c>
      <c r="S9" s="3">
        <v>10</v>
      </c>
      <c r="T9" s="3">
        <v>5</v>
      </c>
      <c r="U9" s="3">
        <v>5</v>
      </c>
      <c r="V9" s="17">
        <f t="shared" si="2"/>
        <v>0.5</v>
      </c>
      <c r="W9" s="6">
        <f t="shared" si="3"/>
        <v>9.6153846153846159E-2</v>
      </c>
      <c r="X9" s="7">
        <f t="shared" si="4"/>
        <v>100</v>
      </c>
      <c r="Y9" s="3">
        <v>1995</v>
      </c>
      <c r="Z9" s="8">
        <f t="shared" si="5"/>
        <v>60</v>
      </c>
      <c r="AA9" s="3"/>
      <c r="AB9" s="3">
        <f t="shared" si="6"/>
        <v>1700</v>
      </c>
      <c r="AC9" s="3"/>
      <c r="AD9" s="3"/>
      <c r="AE9" s="3"/>
      <c r="AF9" s="3"/>
      <c r="AG9" s="3"/>
      <c r="AH9" s="3"/>
    </row>
    <row r="10" spans="1:34" ht="15.75" x14ac:dyDescent="0.25">
      <c r="A10" s="16">
        <v>1996</v>
      </c>
      <c r="B10" s="3">
        <v>13</v>
      </c>
      <c r="C10" s="3">
        <v>67</v>
      </c>
      <c r="D10" s="3">
        <v>5</v>
      </c>
      <c r="E10" s="3">
        <v>5</v>
      </c>
      <c r="F10" s="3">
        <v>7</v>
      </c>
      <c r="G10" s="3">
        <v>0</v>
      </c>
      <c r="H10" s="3">
        <v>10</v>
      </c>
      <c r="I10" s="3">
        <v>1</v>
      </c>
      <c r="J10" s="16">
        <f t="shared" si="0"/>
        <v>28</v>
      </c>
      <c r="K10" s="3">
        <v>4</v>
      </c>
      <c r="L10" s="3">
        <v>0</v>
      </c>
      <c r="M10" s="3">
        <v>0</v>
      </c>
      <c r="N10" s="3">
        <v>0</v>
      </c>
      <c r="O10" s="3">
        <v>1</v>
      </c>
      <c r="P10" s="3">
        <v>1</v>
      </c>
      <c r="Q10" s="16">
        <f t="shared" si="1"/>
        <v>6</v>
      </c>
      <c r="R10" s="3">
        <v>6</v>
      </c>
      <c r="S10" s="3">
        <v>14</v>
      </c>
      <c r="T10" s="3">
        <v>8</v>
      </c>
      <c r="U10" s="3">
        <v>6</v>
      </c>
      <c r="V10" s="17">
        <f t="shared" si="2"/>
        <v>0.41791044776119401</v>
      </c>
      <c r="W10" s="6">
        <f t="shared" si="3"/>
        <v>8.9552238805970144E-2</v>
      </c>
      <c r="X10" s="7">
        <f t="shared" si="4"/>
        <v>100</v>
      </c>
      <c r="Y10" s="3">
        <v>1996</v>
      </c>
      <c r="Z10" s="8">
        <f t="shared" si="5"/>
        <v>66.666666666666671</v>
      </c>
      <c r="AA10" s="3"/>
      <c r="AB10" s="3">
        <f t="shared" si="6"/>
        <v>1560</v>
      </c>
      <c r="AC10" s="3"/>
      <c r="AD10" s="3"/>
      <c r="AE10" s="3"/>
      <c r="AF10" s="3"/>
      <c r="AG10" s="3"/>
      <c r="AH10" s="3"/>
    </row>
    <row r="11" spans="1:34" ht="15.75" x14ac:dyDescent="0.25">
      <c r="A11" s="16">
        <v>1997</v>
      </c>
      <c r="B11" s="3">
        <v>8</v>
      </c>
      <c r="C11" s="3">
        <v>52</v>
      </c>
      <c r="D11" s="3">
        <v>6</v>
      </c>
      <c r="E11" s="3">
        <v>4</v>
      </c>
      <c r="F11" s="3">
        <v>8</v>
      </c>
      <c r="G11" s="3">
        <v>2</v>
      </c>
      <c r="H11" s="3">
        <v>12</v>
      </c>
      <c r="I11" s="3">
        <v>5</v>
      </c>
      <c r="J11" s="16">
        <f t="shared" si="0"/>
        <v>37</v>
      </c>
      <c r="K11" s="3">
        <v>1</v>
      </c>
      <c r="L11" s="3">
        <v>2</v>
      </c>
      <c r="M11" s="3">
        <v>2</v>
      </c>
      <c r="N11" s="3">
        <v>1</v>
      </c>
      <c r="O11" s="3">
        <v>1</v>
      </c>
      <c r="P11" s="3">
        <v>2</v>
      </c>
      <c r="Q11" s="16">
        <f t="shared" si="1"/>
        <v>9</v>
      </c>
      <c r="R11" s="3">
        <v>6</v>
      </c>
      <c r="S11" s="3">
        <v>20</v>
      </c>
      <c r="T11" s="3">
        <v>12</v>
      </c>
      <c r="U11" s="3">
        <v>9</v>
      </c>
      <c r="V11" s="17">
        <f t="shared" si="2"/>
        <v>0.71153846153846156</v>
      </c>
      <c r="W11" s="6">
        <f t="shared" si="3"/>
        <v>0.17307692307692307</v>
      </c>
      <c r="X11" s="7">
        <f t="shared" si="4"/>
        <v>100</v>
      </c>
      <c r="Y11" s="3">
        <v>1997</v>
      </c>
      <c r="Z11" s="8">
        <f t="shared" si="5"/>
        <v>66.666666666666671</v>
      </c>
      <c r="AA11" s="3"/>
      <c r="AB11" s="3">
        <f t="shared" si="6"/>
        <v>3240</v>
      </c>
      <c r="AC11" s="3"/>
      <c r="AD11" s="3"/>
      <c r="AE11" s="3"/>
      <c r="AF11" s="3"/>
      <c r="AG11" s="3"/>
      <c r="AH11" s="3"/>
    </row>
    <row r="12" spans="1:34" ht="15.75" x14ac:dyDescent="0.25">
      <c r="A12" s="16">
        <v>1998</v>
      </c>
      <c r="B12" s="3">
        <v>16</v>
      </c>
      <c r="C12" s="3">
        <v>80</v>
      </c>
      <c r="D12" s="3">
        <v>1</v>
      </c>
      <c r="E12" s="3">
        <v>5</v>
      </c>
      <c r="F12" s="3">
        <v>2</v>
      </c>
      <c r="G12" s="3">
        <v>0</v>
      </c>
      <c r="H12" s="3">
        <v>6</v>
      </c>
      <c r="I12" s="3">
        <v>0</v>
      </c>
      <c r="J12" s="16">
        <f t="shared" si="0"/>
        <v>14</v>
      </c>
      <c r="K12" s="3">
        <v>1</v>
      </c>
      <c r="L12" s="3">
        <v>0</v>
      </c>
      <c r="M12" s="3">
        <v>0</v>
      </c>
      <c r="N12" s="3">
        <v>0</v>
      </c>
      <c r="O12" s="3">
        <v>1</v>
      </c>
      <c r="P12" s="3">
        <v>2</v>
      </c>
      <c r="Q12" s="16">
        <f t="shared" si="1"/>
        <v>4</v>
      </c>
      <c r="R12" s="3">
        <v>7</v>
      </c>
      <c r="S12" s="3">
        <v>5</v>
      </c>
      <c r="T12" s="3">
        <v>3</v>
      </c>
      <c r="U12" s="3">
        <v>8</v>
      </c>
      <c r="V12" s="17">
        <f t="shared" si="2"/>
        <v>0.17499999999999999</v>
      </c>
      <c r="W12" s="6">
        <f t="shared" si="3"/>
        <v>0.05</v>
      </c>
      <c r="X12" s="7">
        <f t="shared" si="4"/>
        <v>50</v>
      </c>
      <c r="Y12" s="3">
        <v>1998</v>
      </c>
      <c r="Z12" s="8">
        <f t="shared" si="5"/>
        <v>25</v>
      </c>
      <c r="AA12" s="3"/>
      <c r="AB12" s="3">
        <f t="shared" si="6"/>
        <v>1540</v>
      </c>
      <c r="AC12" s="3"/>
      <c r="AD12" s="3"/>
      <c r="AE12" s="3"/>
      <c r="AF12" s="3"/>
      <c r="AG12" s="3"/>
      <c r="AH12" s="3"/>
    </row>
    <row r="13" spans="1:34" ht="15.75" x14ac:dyDescent="0.25">
      <c r="A13" s="16">
        <v>1999</v>
      </c>
      <c r="B13" s="3">
        <v>15</v>
      </c>
      <c r="C13" s="3">
        <v>79</v>
      </c>
      <c r="D13" s="3">
        <v>2</v>
      </c>
      <c r="E13" s="3">
        <v>3</v>
      </c>
      <c r="F13" s="3">
        <v>6</v>
      </c>
      <c r="G13" s="3">
        <v>0</v>
      </c>
      <c r="H13" s="3">
        <v>6</v>
      </c>
      <c r="I13" s="3">
        <v>3</v>
      </c>
      <c r="J13" s="16">
        <f t="shared" si="0"/>
        <v>20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1</v>
      </c>
      <c r="Q13" s="16">
        <f t="shared" si="1"/>
        <v>3</v>
      </c>
      <c r="R13" s="3">
        <v>7</v>
      </c>
      <c r="S13" s="3">
        <v>5</v>
      </c>
      <c r="T13" s="3">
        <v>2</v>
      </c>
      <c r="U13" s="3">
        <v>8</v>
      </c>
      <c r="V13" s="17">
        <f t="shared" si="2"/>
        <v>0.25316455696202533</v>
      </c>
      <c r="W13" s="6">
        <f t="shared" si="3"/>
        <v>3.7974683544303799E-2</v>
      </c>
      <c r="X13" s="7">
        <f t="shared" si="4"/>
        <v>37.5</v>
      </c>
      <c r="Y13" s="3">
        <v>1999</v>
      </c>
      <c r="Z13" s="8">
        <f t="shared" si="5"/>
        <v>33.333333333333336</v>
      </c>
      <c r="AA13" s="3"/>
      <c r="AB13" s="3">
        <f t="shared" si="6"/>
        <v>1080</v>
      </c>
      <c r="AC13" s="3"/>
      <c r="AD13" s="3"/>
      <c r="AE13" s="3"/>
      <c r="AF13" s="3"/>
      <c r="AG13" s="3"/>
      <c r="AH13" s="3"/>
    </row>
    <row r="14" spans="1:34" ht="15.75" x14ac:dyDescent="0.25">
      <c r="A14" s="16">
        <v>2000</v>
      </c>
      <c r="B14" s="3">
        <v>16</v>
      </c>
      <c r="C14" s="3">
        <v>77</v>
      </c>
      <c r="D14" s="3">
        <v>3</v>
      </c>
      <c r="E14" s="3">
        <v>9</v>
      </c>
      <c r="F14" s="3">
        <v>10</v>
      </c>
      <c r="G14" s="3">
        <v>3</v>
      </c>
      <c r="H14" s="3">
        <v>16</v>
      </c>
      <c r="I14" s="3">
        <v>5</v>
      </c>
      <c r="J14" s="16">
        <f t="shared" si="0"/>
        <v>46</v>
      </c>
      <c r="K14" s="3">
        <v>1</v>
      </c>
      <c r="L14" s="3">
        <v>3</v>
      </c>
      <c r="M14" s="3">
        <v>0</v>
      </c>
      <c r="N14" s="3">
        <v>1</v>
      </c>
      <c r="O14" s="3">
        <v>0</v>
      </c>
      <c r="P14" s="3">
        <v>2</v>
      </c>
      <c r="Q14" s="16">
        <f t="shared" si="1"/>
        <v>7</v>
      </c>
      <c r="R14" s="3">
        <v>7</v>
      </c>
      <c r="S14" s="3">
        <v>0</v>
      </c>
      <c r="T14" s="3">
        <v>8</v>
      </c>
      <c r="U14" s="3">
        <v>7</v>
      </c>
      <c r="V14" s="17">
        <f t="shared" si="2"/>
        <v>0.59740259740259738</v>
      </c>
      <c r="W14" s="6">
        <f t="shared" si="3"/>
        <v>9.0909090909090912E-2</v>
      </c>
      <c r="X14" s="7">
        <f t="shared" si="4"/>
        <v>100</v>
      </c>
      <c r="Y14" s="3">
        <v>2000</v>
      </c>
      <c r="Z14" s="8">
        <f t="shared" si="5"/>
        <v>71.428571428571431</v>
      </c>
      <c r="AA14" s="3"/>
      <c r="AB14" s="3">
        <f t="shared" si="6"/>
        <v>2020</v>
      </c>
      <c r="AC14" s="3"/>
      <c r="AD14" s="3"/>
      <c r="AE14" s="3"/>
      <c r="AF14" s="3"/>
      <c r="AG14" s="3"/>
      <c r="AH14" s="3"/>
    </row>
    <row r="15" spans="1:34" ht="15.75" x14ac:dyDescent="0.25">
      <c r="A15" s="16">
        <v>2001</v>
      </c>
      <c r="B15" s="3">
        <v>16</v>
      </c>
      <c r="C15" s="3">
        <v>81</v>
      </c>
      <c r="D15" s="3">
        <v>7</v>
      </c>
      <c r="E15" s="24">
        <v>11</v>
      </c>
      <c r="F15" s="24">
        <v>3</v>
      </c>
      <c r="G15" s="24">
        <v>0</v>
      </c>
      <c r="H15" s="3">
        <v>3</v>
      </c>
      <c r="I15" s="3">
        <v>2</v>
      </c>
      <c r="J15" s="16">
        <f t="shared" si="0"/>
        <v>26</v>
      </c>
      <c r="K15" s="3">
        <v>0</v>
      </c>
      <c r="L15" s="3">
        <v>1</v>
      </c>
      <c r="M15" s="3">
        <v>0</v>
      </c>
      <c r="N15" s="3">
        <v>1</v>
      </c>
      <c r="O15" s="3">
        <v>1</v>
      </c>
      <c r="P15" s="3">
        <v>1</v>
      </c>
      <c r="Q15" s="16">
        <f t="shared" si="1"/>
        <v>4</v>
      </c>
      <c r="R15" s="3">
        <v>8</v>
      </c>
      <c r="S15" s="3">
        <v>0</v>
      </c>
      <c r="T15" s="3">
        <v>0</v>
      </c>
      <c r="U15" s="3">
        <v>0</v>
      </c>
      <c r="V15" s="17">
        <f t="shared" si="2"/>
        <v>0.32098765432098764</v>
      </c>
      <c r="W15" s="6">
        <f t="shared" si="3"/>
        <v>4.9382716049382713E-2</v>
      </c>
      <c r="X15" s="7" t="e">
        <f t="shared" si="4"/>
        <v>#DIV/0!</v>
      </c>
      <c r="Y15" s="3">
        <f t="shared" ref="Y15:Y22" si="7">A15</f>
        <v>2001</v>
      </c>
      <c r="Z15" s="8">
        <f t="shared" si="5"/>
        <v>50</v>
      </c>
      <c r="AA15" s="3"/>
      <c r="AB15" s="3">
        <f t="shared" si="6"/>
        <v>1540</v>
      </c>
      <c r="AC15" s="3"/>
      <c r="AD15" s="3"/>
      <c r="AE15" s="3"/>
      <c r="AF15" s="3"/>
      <c r="AG15" s="3"/>
      <c r="AH15" s="3"/>
    </row>
    <row r="16" spans="1:34" ht="15.75" x14ac:dyDescent="0.25">
      <c r="A16" s="16">
        <v>2002</v>
      </c>
      <c r="B16" s="3">
        <v>18</v>
      </c>
      <c r="C16" s="3">
        <v>79</v>
      </c>
      <c r="D16" s="3">
        <v>9</v>
      </c>
      <c r="E16" s="24">
        <v>8</v>
      </c>
      <c r="F16" s="24">
        <v>4</v>
      </c>
      <c r="G16" s="24">
        <v>0</v>
      </c>
      <c r="H16" s="3">
        <v>4</v>
      </c>
      <c r="I16" s="3">
        <v>0</v>
      </c>
      <c r="J16" s="5">
        <f t="shared" si="0"/>
        <v>25</v>
      </c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v>1</v>
      </c>
      <c r="Q16" s="16">
        <f t="shared" si="1"/>
        <v>3</v>
      </c>
      <c r="R16" s="3">
        <v>7</v>
      </c>
      <c r="S16" s="3">
        <v>0</v>
      </c>
      <c r="T16" s="3">
        <v>0</v>
      </c>
      <c r="U16" s="3">
        <v>0</v>
      </c>
      <c r="V16" s="17">
        <f t="shared" si="2"/>
        <v>0.31645569620253167</v>
      </c>
      <c r="W16" s="6">
        <f t="shared" si="3"/>
        <v>3.7974683544303799E-2</v>
      </c>
      <c r="X16" s="7" t="e">
        <f t="shared" si="4"/>
        <v>#DIV/0!</v>
      </c>
      <c r="Y16" s="3">
        <f t="shared" si="7"/>
        <v>2002</v>
      </c>
      <c r="Z16" s="8">
        <f t="shared" si="5"/>
        <v>66.666666666666671</v>
      </c>
      <c r="AA16" s="3"/>
      <c r="AB16" s="3">
        <f t="shared" si="6"/>
        <v>780</v>
      </c>
      <c r="AC16" s="3"/>
      <c r="AD16" s="3"/>
      <c r="AE16" s="3"/>
      <c r="AF16" s="3"/>
      <c r="AG16" s="3"/>
      <c r="AH16" s="3"/>
    </row>
    <row r="17" spans="1:34" ht="15.75" x14ac:dyDescent="0.25">
      <c r="A17" s="16">
        <v>2003</v>
      </c>
      <c r="B17" s="3">
        <v>10</v>
      </c>
      <c r="C17" s="3">
        <v>48</v>
      </c>
      <c r="D17" s="3">
        <v>5</v>
      </c>
      <c r="E17" s="24">
        <v>4</v>
      </c>
      <c r="F17" s="24">
        <v>2</v>
      </c>
      <c r="G17" s="24">
        <v>0</v>
      </c>
      <c r="H17" s="3">
        <v>2</v>
      </c>
      <c r="I17" s="3">
        <v>0</v>
      </c>
      <c r="J17" s="5">
        <f t="shared" si="0"/>
        <v>13</v>
      </c>
      <c r="K17" s="3">
        <v>0</v>
      </c>
      <c r="L17" s="3">
        <v>0</v>
      </c>
      <c r="M17" s="3">
        <v>3</v>
      </c>
      <c r="N17" s="3">
        <v>1</v>
      </c>
      <c r="O17" s="3">
        <v>1</v>
      </c>
      <c r="P17" s="3">
        <v>1</v>
      </c>
      <c r="Q17" s="16">
        <f t="shared" si="1"/>
        <v>6</v>
      </c>
      <c r="R17" s="3">
        <v>7</v>
      </c>
      <c r="S17" s="3">
        <v>0</v>
      </c>
      <c r="T17" s="3">
        <v>0</v>
      </c>
      <c r="U17" s="3">
        <v>0</v>
      </c>
      <c r="V17" s="17">
        <f t="shared" si="2"/>
        <v>0.27083333333333331</v>
      </c>
      <c r="W17" s="6">
        <f t="shared" si="3"/>
        <v>0.125</v>
      </c>
      <c r="X17" s="7" t="e">
        <f t="shared" si="4"/>
        <v>#DIV/0!</v>
      </c>
      <c r="Y17" s="3">
        <f t="shared" si="7"/>
        <v>2003</v>
      </c>
      <c r="Z17" s="8">
        <f t="shared" si="5"/>
        <v>66.666666666666671</v>
      </c>
      <c r="AA17" s="3"/>
      <c r="AB17" s="3">
        <f t="shared" si="6"/>
        <v>2760</v>
      </c>
      <c r="AC17" s="3"/>
      <c r="AD17" s="3"/>
      <c r="AE17" s="3"/>
      <c r="AF17" s="3"/>
      <c r="AG17" s="3"/>
      <c r="AH17" s="3"/>
    </row>
    <row r="18" spans="1:34" ht="15.75" x14ac:dyDescent="0.25">
      <c r="A18" s="16">
        <v>2004</v>
      </c>
      <c r="B18" s="3">
        <v>8</v>
      </c>
      <c r="C18" s="3">
        <v>51</v>
      </c>
      <c r="D18" s="3">
        <v>6</v>
      </c>
      <c r="E18" s="24">
        <v>11</v>
      </c>
      <c r="F18" s="24">
        <v>7</v>
      </c>
      <c r="G18" s="24">
        <v>1</v>
      </c>
      <c r="H18" s="3">
        <v>9</v>
      </c>
      <c r="I18" s="3">
        <v>4</v>
      </c>
      <c r="J18" s="16">
        <f t="shared" si="0"/>
        <v>38</v>
      </c>
      <c r="K18" s="3">
        <v>2</v>
      </c>
      <c r="L18" s="3">
        <v>1</v>
      </c>
      <c r="M18" s="3">
        <v>0</v>
      </c>
      <c r="N18" s="3">
        <v>1</v>
      </c>
      <c r="O18" s="3">
        <v>1</v>
      </c>
      <c r="P18" s="3">
        <v>1</v>
      </c>
      <c r="Q18" s="16">
        <f t="shared" si="1"/>
        <v>6</v>
      </c>
      <c r="R18" s="3">
        <v>7</v>
      </c>
      <c r="S18" s="3">
        <v>0</v>
      </c>
      <c r="T18" s="3">
        <v>0</v>
      </c>
      <c r="U18" s="3">
        <v>0</v>
      </c>
      <c r="V18" s="17">
        <f t="shared" si="2"/>
        <v>0.74509803921568629</v>
      </c>
      <c r="W18" s="6">
        <f t="shared" si="3"/>
        <v>0.11764705882352941</v>
      </c>
      <c r="X18" s="7" t="e">
        <f t="shared" si="4"/>
        <v>#DIV/0!</v>
      </c>
      <c r="Y18" s="3">
        <f t="shared" si="7"/>
        <v>2004</v>
      </c>
      <c r="Z18" s="8">
        <f t="shared" si="5"/>
        <v>66.666666666666671</v>
      </c>
      <c r="AA18" s="3"/>
      <c r="AB18" s="3">
        <f t="shared" si="6"/>
        <v>1860</v>
      </c>
      <c r="AC18" s="3"/>
      <c r="AD18" s="3"/>
      <c r="AE18" s="3"/>
      <c r="AF18" s="3"/>
      <c r="AG18" s="3"/>
      <c r="AH18" s="3"/>
    </row>
    <row r="19" spans="1:34" ht="15.75" x14ac:dyDescent="0.25">
      <c r="A19" s="16">
        <v>2005</v>
      </c>
      <c r="B19" s="3">
        <v>11</v>
      </c>
      <c r="C19" s="3">
        <v>59</v>
      </c>
      <c r="D19" s="3">
        <v>8</v>
      </c>
      <c r="E19" s="24">
        <v>6</v>
      </c>
      <c r="F19" s="24">
        <v>4</v>
      </c>
      <c r="G19" s="24">
        <v>0</v>
      </c>
      <c r="H19" s="3">
        <v>5</v>
      </c>
      <c r="I19" s="3">
        <v>3</v>
      </c>
      <c r="J19" s="16">
        <f t="shared" si="0"/>
        <v>26</v>
      </c>
      <c r="K19" s="3">
        <v>1</v>
      </c>
      <c r="L19" s="3">
        <v>1</v>
      </c>
      <c r="M19" s="3">
        <v>1</v>
      </c>
      <c r="N19" s="3">
        <v>0</v>
      </c>
      <c r="O19" s="3">
        <v>1</v>
      </c>
      <c r="P19" s="3">
        <v>1</v>
      </c>
      <c r="Q19" s="16">
        <f t="shared" si="1"/>
        <v>5</v>
      </c>
      <c r="R19" s="3">
        <v>7</v>
      </c>
      <c r="S19" s="3"/>
      <c r="T19" s="3"/>
      <c r="U19" s="3">
        <v>5</v>
      </c>
      <c r="V19" s="17">
        <f t="shared" ref="V19:V26" si="8">J19/C19</f>
        <v>0.44067796610169491</v>
      </c>
      <c r="W19" s="6">
        <f t="shared" ref="W19:W26" si="9">Q19/C19</f>
        <v>8.4745762711864403E-2</v>
      </c>
      <c r="X19" s="7">
        <f t="shared" ref="X19:X26" si="10">Q19*100/U19</f>
        <v>100</v>
      </c>
      <c r="Y19" s="3">
        <f t="shared" si="7"/>
        <v>2005</v>
      </c>
      <c r="Z19" s="8">
        <f t="shared" si="5"/>
        <v>60</v>
      </c>
      <c r="AA19" s="3"/>
      <c r="AB19" s="3">
        <f t="shared" si="6"/>
        <v>1700</v>
      </c>
      <c r="AC19" s="3"/>
      <c r="AD19" s="3"/>
      <c r="AE19" s="3"/>
      <c r="AF19" s="3"/>
      <c r="AG19" s="3"/>
      <c r="AH19" s="3"/>
    </row>
    <row r="20" spans="1:34" ht="15.75" x14ac:dyDescent="0.25">
      <c r="A20" s="16">
        <v>2006</v>
      </c>
      <c r="B20" s="3">
        <v>11</v>
      </c>
      <c r="C20" s="3">
        <v>52</v>
      </c>
      <c r="D20" s="3">
        <v>7</v>
      </c>
      <c r="E20" s="3">
        <v>8</v>
      </c>
      <c r="F20" s="3">
        <v>2</v>
      </c>
      <c r="G20" s="3">
        <v>0</v>
      </c>
      <c r="H20" s="3">
        <v>2</v>
      </c>
      <c r="I20" s="3">
        <v>3</v>
      </c>
      <c r="J20" s="16">
        <f t="shared" si="0"/>
        <v>22</v>
      </c>
      <c r="K20" s="3">
        <v>0</v>
      </c>
      <c r="L20" s="3">
        <v>0</v>
      </c>
      <c r="M20" s="3">
        <v>0</v>
      </c>
      <c r="N20" s="3">
        <v>0</v>
      </c>
      <c r="O20" s="24">
        <v>2</v>
      </c>
      <c r="P20" s="24">
        <v>2</v>
      </c>
      <c r="Q20" s="16">
        <f t="shared" si="1"/>
        <v>4</v>
      </c>
      <c r="R20" s="3">
        <v>7</v>
      </c>
      <c r="S20" s="3"/>
      <c r="T20" s="3"/>
      <c r="U20" s="3">
        <v>5</v>
      </c>
      <c r="V20" s="17">
        <f t="shared" si="8"/>
        <v>0.42307692307692307</v>
      </c>
      <c r="W20" s="6">
        <f t="shared" si="9"/>
        <v>7.6923076923076927E-2</v>
      </c>
      <c r="X20" s="7">
        <f t="shared" si="10"/>
        <v>80</v>
      </c>
      <c r="Y20" s="3">
        <f t="shared" si="7"/>
        <v>2006</v>
      </c>
      <c r="Z20" s="8">
        <f t="shared" si="5"/>
        <v>0</v>
      </c>
      <c r="AA20" s="3"/>
      <c r="AB20" s="3">
        <f t="shared" si="6"/>
        <v>1840</v>
      </c>
      <c r="AC20" s="3"/>
      <c r="AD20" s="3"/>
      <c r="AE20" s="3"/>
      <c r="AF20" s="3"/>
      <c r="AG20" s="3"/>
      <c r="AH20" s="3"/>
    </row>
    <row r="21" spans="1:34" ht="15.75" x14ac:dyDescent="0.25">
      <c r="A21" s="16">
        <v>2007</v>
      </c>
      <c r="B21" s="3">
        <v>11</v>
      </c>
      <c r="C21" s="3">
        <v>49</v>
      </c>
      <c r="D21" s="3">
        <v>8</v>
      </c>
      <c r="E21" s="3">
        <v>4</v>
      </c>
      <c r="F21" s="3">
        <v>4</v>
      </c>
      <c r="G21" s="3">
        <v>0</v>
      </c>
      <c r="H21" s="3">
        <v>4</v>
      </c>
      <c r="I21" s="3">
        <v>4</v>
      </c>
      <c r="J21" s="16">
        <f t="shared" si="0"/>
        <v>24</v>
      </c>
      <c r="K21" s="3">
        <v>1</v>
      </c>
      <c r="L21" s="3">
        <v>1</v>
      </c>
      <c r="M21" s="3">
        <v>1</v>
      </c>
      <c r="N21" s="3">
        <v>0</v>
      </c>
      <c r="O21" s="24">
        <v>0</v>
      </c>
      <c r="P21" s="24">
        <v>1</v>
      </c>
      <c r="Q21" s="16">
        <f t="shared" si="1"/>
        <v>4</v>
      </c>
      <c r="R21" s="3"/>
      <c r="S21" s="3"/>
      <c r="T21" s="3"/>
      <c r="U21" s="3">
        <v>4</v>
      </c>
      <c r="V21" s="17">
        <f t="shared" si="8"/>
        <v>0.48979591836734693</v>
      </c>
      <c r="W21" s="6">
        <f t="shared" si="9"/>
        <v>8.1632653061224483E-2</v>
      </c>
      <c r="X21" s="7">
        <f t="shared" si="10"/>
        <v>100</v>
      </c>
      <c r="Y21" s="3">
        <f t="shared" si="7"/>
        <v>2007</v>
      </c>
      <c r="Z21" s="8">
        <f t="shared" si="5"/>
        <v>75</v>
      </c>
      <c r="AA21" s="3"/>
      <c r="AB21" s="3">
        <f t="shared" si="6"/>
        <v>1240</v>
      </c>
      <c r="AC21" s="3"/>
      <c r="AD21" s="3"/>
      <c r="AE21" s="3"/>
      <c r="AF21" s="3"/>
      <c r="AG21" s="3"/>
      <c r="AH21" s="3"/>
    </row>
    <row r="22" spans="1:34" ht="15.75" x14ac:dyDescent="0.25">
      <c r="A22" s="16">
        <v>2008</v>
      </c>
      <c r="B22" s="3">
        <v>21</v>
      </c>
      <c r="C22" s="3">
        <v>69</v>
      </c>
      <c r="D22" s="3">
        <v>4</v>
      </c>
      <c r="E22" s="3">
        <v>13</v>
      </c>
      <c r="F22" s="3">
        <v>13</v>
      </c>
      <c r="G22" s="3">
        <v>0</v>
      </c>
      <c r="H22" s="3">
        <v>14</v>
      </c>
      <c r="I22" s="3">
        <v>2</v>
      </c>
      <c r="J22" s="16">
        <f t="shared" si="0"/>
        <v>46</v>
      </c>
      <c r="K22" s="3">
        <v>0</v>
      </c>
      <c r="L22" s="3">
        <v>1</v>
      </c>
      <c r="M22" s="7">
        <v>0</v>
      </c>
      <c r="N22" s="7">
        <v>1</v>
      </c>
      <c r="O22" s="7">
        <v>0</v>
      </c>
      <c r="P22" s="7">
        <v>1</v>
      </c>
      <c r="Q22" s="16">
        <f t="shared" si="1"/>
        <v>3</v>
      </c>
      <c r="R22" s="3"/>
      <c r="S22" s="3"/>
      <c r="T22" s="3"/>
      <c r="U22" s="3">
        <v>4</v>
      </c>
      <c r="V22" s="17">
        <f t="shared" si="8"/>
        <v>0.66666666666666663</v>
      </c>
      <c r="W22" s="6">
        <f t="shared" si="9"/>
        <v>4.3478260869565216E-2</v>
      </c>
      <c r="X22" s="7">
        <f t="shared" si="10"/>
        <v>75</v>
      </c>
      <c r="Y22" s="3">
        <f t="shared" si="7"/>
        <v>2008</v>
      </c>
      <c r="Z22" s="8">
        <f t="shared" si="5"/>
        <v>66.666666666666671</v>
      </c>
      <c r="AA22" s="3"/>
      <c r="AB22" s="3">
        <f t="shared" si="6"/>
        <v>1080</v>
      </c>
      <c r="AC22" s="3"/>
      <c r="AD22" s="3"/>
      <c r="AE22" s="3"/>
      <c r="AF22" s="3"/>
      <c r="AG22" s="3"/>
      <c r="AH22" s="3"/>
    </row>
    <row r="23" spans="1:34" ht="15.75" x14ac:dyDescent="0.25">
      <c r="A23" s="16">
        <v>2009</v>
      </c>
      <c r="B23" s="3">
        <v>24</v>
      </c>
      <c r="C23" s="3">
        <v>95</v>
      </c>
      <c r="D23" s="3">
        <v>17</v>
      </c>
      <c r="E23" s="3">
        <v>9</v>
      </c>
      <c r="F23" s="3">
        <v>8</v>
      </c>
      <c r="G23" s="3">
        <v>0</v>
      </c>
      <c r="H23" s="3">
        <v>9</v>
      </c>
      <c r="I23" s="3">
        <v>1</v>
      </c>
      <c r="J23" s="16">
        <f>SUM(D23:I23)</f>
        <v>44</v>
      </c>
      <c r="K23" s="3">
        <v>1</v>
      </c>
      <c r="L23" s="3">
        <v>2</v>
      </c>
      <c r="M23" s="7">
        <v>1</v>
      </c>
      <c r="N23" s="7">
        <v>0</v>
      </c>
      <c r="O23" s="7">
        <v>1</v>
      </c>
      <c r="P23" s="7">
        <v>1</v>
      </c>
      <c r="Q23" s="16">
        <f>SUM(K23:P23)</f>
        <v>6</v>
      </c>
      <c r="R23" s="3"/>
      <c r="S23" s="3"/>
      <c r="T23" s="3"/>
      <c r="U23" s="3">
        <v>6</v>
      </c>
      <c r="V23" s="17">
        <f t="shared" si="8"/>
        <v>0.4631578947368421</v>
      </c>
      <c r="W23" s="6">
        <f t="shared" si="9"/>
        <v>6.3157894736842107E-2</v>
      </c>
      <c r="X23" s="7">
        <f t="shared" si="10"/>
        <v>100</v>
      </c>
      <c r="Y23" s="3">
        <f>A23</f>
        <v>2009</v>
      </c>
      <c r="Z23" s="8">
        <f>100*SUM(K23:N23)/SUM(Q23)</f>
        <v>66.666666666666671</v>
      </c>
      <c r="AA23" s="3"/>
      <c r="AB23" s="3">
        <f t="shared" si="6"/>
        <v>1860</v>
      </c>
      <c r="AC23" s="3"/>
      <c r="AD23" s="3"/>
      <c r="AE23" s="3"/>
      <c r="AF23" s="3"/>
      <c r="AG23" s="3"/>
      <c r="AH23" s="3"/>
    </row>
    <row r="24" spans="1:34" ht="15.75" x14ac:dyDescent="0.25">
      <c r="A24" s="16">
        <v>2010</v>
      </c>
      <c r="B24" s="3">
        <v>8</v>
      </c>
      <c r="C24" s="3">
        <v>42</v>
      </c>
      <c r="D24" s="3">
        <v>4</v>
      </c>
      <c r="E24" s="3">
        <v>2</v>
      </c>
      <c r="F24" s="3">
        <v>3</v>
      </c>
      <c r="G24" s="3">
        <v>0</v>
      </c>
      <c r="H24" s="3">
        <v>5</v>
      </c>
      <c r="I24" s="3">
        <v>0</v>
      </c>
      <c r="J24" s="16">
        <f>SUM(D24:I24)</f>
        <v>14</v>
      </c>
      <c r="K24" s="3">
        <v>0</v>
      </c>
      <c r="L24" s="3">
        <v>3</v>
      </c>
      <c r="M24" s="7">
        <v>2</v>
      </c>
      <c r="N24" s="7">
        <v>0</v>
      </c>
      <c r="O24" s="7">
        <v>1</v>
      </c>
      <c r="P24" s="7">
        <v>1</v>
      </c>
      <c r="Q24" s="16">
        <f>SUM(K24:P24)</f>
        <v>7</v>
      </c>
      <c r="R24" s="3"/>
      <c r="S24" s="3"/>
      <c r="T24" s="3"/>
      <c r="U24" s="3">
        <v>6</v>
      </c>
      <c r="V24" s="17">
        <f t="shared" si="8"/>
        <v>0.33333333333333331</v>
      </c>
      <c r="W24" s="6">
        <f t="shared" si="9"/>
        <v>0.16666666666666666</v>
      </c>
      <c r="X24" s="7">
        <f t="shared" si="10"/>
        <v>116.66666666666667</v>
      </c>
      <c r="Y24" s="3">
        <f>A24</f>
        <v>2010</v>
      </c>
      <c r="Z24" s="8">
        <f>100*SUM(K24:N24)/SUM(Q24)</f>
        <v>71.428571428571431</v>
      </c>
      <c r="AA24" s="3"/>
      <c r="AB24" s="3">
        <f>(K24+L24)*$AB$2+SUM(M24:P24)*$AB$3</f>
        <v>2320</v>
      </c>
      <c r="AC24" s="3"/>
      <c r="AD24" s="3"/>
      <c r="AE24" s="3"/>
      <c r="AF24" s="3"/>
      <c r="AG24" s="3"/>
      <c r="AH24" s="3"/>
    </row>
    <row r="25" spans="1:34" ht="15.75" x14ac:dyDescent="0.25">
      <c r="A25" s="16">
        <v>2011</v>
      </c>
      <c r="B25" s="3">
        <v>23</v>
      </c>
      <c r="C25" s="3">
        <v>93</v>
      </c>
      <c r="D25" s="3">
        <v>6</v>
      </c>
      <c r="E25" s="3">
        <v>5</v>
      </c>
      <c r="F25" s="3">
        <v>3</v>
      </c>
      <c r="G25" s="3">
        <v>0</v>
      </c>
      <c r="H25" s="3">
        <v>4</v>
      </c>
      <c r="I25" s="3">
        <v>0</v>
      </c>
      <c r="J25" s="16">
        <f>SUM(D25:I25)</f>
        <v>18</v>
      </c>
      <c r="K25" s="3">
        <v>1</v>
      </c>
      <c r="L25" s="3">
        <v>0</v>
      </c>
      <c r="M25" s="7">
        <v>1</v>
      </c>
      <c r="N25" s="7">
        <v>0</v>
      </c>
      <c r="O25" s="7">
        <v>0</v>
      </c>
      <c r="P25" s="7">
        <v>1</v>
      </c>
      <c r="Q25" s="16">
        <f>SUM(K25:P25)</f>
        <v>3</v>
      </c>
      <c r="R25" s="3"/>
      <c r="S25" s="3"/>
      <c r="T25" s="3"/>
      <c r="U25" s="3">
        <v>6</v>
      </c>
      <c r="V25" s="37">
        <f t="shared" si="8"/>
        <v>0.19354838709677419</v>
      </c>
      <c r="W25" s="6">
        <f t="shared" si="9"/>
        <v>3.2258064516129031E-2</v>
      </c>
      <c r="X25" s="7">
        <f t="shared" si="10"/>
        <v>50</v>
      </c>
      <c r="Y25" s="3">
        <f>A25</f>
        <v>2011</v>
      </c>
      <c r="Z25" s="8">
        <f>100*SUM(K25:N25)/SUM(Q25)</f>
        <v>66.666666666666671</v>
      </c>
      <c r="AA25" s="3"/>
      <c r="AB25" s="3">
        <f>(K25+L25)*$AB$2+SUM(M25:P25)*$AB$3</f>
        <v>1080</v>
      </c>
      <c r="AC25" s="3"/>
      <c r="AD25" s="3"/>
      <c r="AE25" s="3"/>
      <c r="AF25" s="3"/>
      <c r="AG25" s="3"/>
      <c r="AH25" s="3"/>
    </row>
    <row r="26" spans="1:34" ht="15.75" x14ac:dyDescent="0.25">
      <c r="A26" s="16">
        <v>2012</v>
      </c>
      <c r="B26" s="3">
        <v>19</v>
      </c>
      <c r="C26" s="3">
        <v>76</v>
      </c>
      <c r="D26" s="3">
        <v>5</v>
      </c>
      <c r="E26" s="3">
        <v>4</v>
      </c>
      <c r="F26" s="3">
        <v>1</v>
      </c>
      <c r="G26" s="3">
        <v>0</v>
      </c>
      <c r="H26" s="3">
        <v>1</v>
      </c>
      <c r="I26" s="3">
        <v>1</v>
      </c>
      <c r="J26" s="40">
        <f>SUM(D26:I26)</f>
        <v>12</v>
      </c>
      <c r="K26" s="3">
        <v>0</v>
      </c>
      <c r="L26" s="3">
        <v>0</v>
      </c>
      <c r="M26" s="7">
        <v>0</v>
      </c>
      <c r="N26" s="7">
        <v>1</v>
      </c>
      <c r="O26" s="7">
        <v>1</v>
      </c>
      <c r="P26" s="7">
        <v>1</v>
      </c>
      <c r="Q26" s="16">
        <f>SUM(K26:P26)</f>
        <v>3</v>
      </c>
      <c r="R26" s="3"/>
      <c r="S26" s="3"/>
      <c r="T26" s="3"/>
      <c r="U26" s="3">
        <v>6</v>
      </c>
      <c r="V26" s="17">
        <f t="shared" si="8"/>
        <v>0.15789473684210525</v>
      </c>
      <c r="W26" s="6">
        <f t="shared" si="9"/>
        <v>3.9473684210526314E-2</v>
      </c>
      <c r="X26" s="7">
        <f t="shared" si="10"/>
        <v>50</v>
      </c>
      <c r="Y26" s="3">
        <f>A26</f>
        <v>2012</v>
      </c>
      <c r="Z26" s="8">
        <f>100*SUM(K26:N26)/SUM(Q26)</f>
        <v>33.333333333333336</v>
      </c>
      <c r="AA26" s="3"/>
      <c r="AB26" s="3">
        <f>(K26+L26)*$AB$2+SUM(M26:P26)*$AB$3</f>
        <v>1380</v>
      </c>
      <c r="AC26" s="3"/>
      <c r="AD26" s="3"/>
      <c r="AE26" s="3"/>
      <c r="AF26" s="3"/>
      <c r="AG26" s="3"/>
      <c r="AH26" s="3"/>
    </row>
    <row r="27" spans="1:34" ht="15.75" x14ac:dyDescent="0.25">
      <c r="A27" s="16">
        <v>2013</v>
      </c>
      <c r="B27" s="3">
        <v>17</v>
      </c>
      <c r="C27" s="3">
        <v>83</v>
      </c>
      <c r="D27" s="3">
        <v>10</v>
      </c>
      <c r="E27" s="3">
        <v>5</v>
      </c>
      <c r="F27" s="3">
        <v>5</v>
      </c>
      <c r="G27" s="3">
        <v>0</v>
      </c>
      <c r="H27" s="3">
        <v>5</v>
      </c>
      <c r="I27" s="3">
        <v>1</v>
      </c>
      <c r="J27" s="16">
        <f>SUM(D27:I27)</f>
        <v>26</v>
      </c>
      <c r="K27" s="3">
        <v>1</v>
      </c>
      <c r="L27" s="3">
        <v>0</v>
      </c>
      <c r="M27" s="7">
        <v>1</v>
      </c>
      <c r="N27" s="7">
        <v>0</v>
      </c>
      <c r="O27" s="7">
        <v>1</v>
      </c>
      <c r="P27" s="7">
        <v>0</v>
      </c>
      <c r="Q27" s="16">
        <f>SUM(K27:P27)</f>
        <v>3</v>
      </c>
      <c r="R27" s="3"/>
      <c r="S27" s="3"/>
      <c r="T27" s="3"/>
      <c r="U27" s="3">
        <v>4</v>
      </c>
      <c r="V27" s="17">
        <f t="shared" ref="V27" si="11">J27/C27</f>
        <v>0.31325301204819278</v>
      </c>
      <c r="W27" s="6">
        <f t="shared" ref="W27" si="12">Q27/C27</f>
        <v>3.614457831325301E-2</v>
      </c>
      <c r="X27" s="7">
        <f t="shared" ref="X27" si="13">Q27*100/U27</f>
        <v>75</v>
      </c>
      <c r="Y27" s="3">
        <f>A27</f>
        <v>2013</v>
      </c>
      <c r="Z27" s="8">
        <f>100*SUM(K27:N27)/SUM(Q27)</f>
        <v>66.666666666666671</v>
      </c>
      <c r="AA27" s="3"/>
      <c r="AB27" s="3">
        <f>(K27+L27)*$AB$2+SUM(M27:P27)*$AB$3</f>
        <v>1080</v>
      </c>
      <c r="AC27" s="3"/>
      <c r="AD27" s="3"/>
      <c r="AE27" s="3"/>
      <c r="AF27" s="3"/>
      <c r="AG27" s="3"/>
      <c r="AH27" s="3"/>
    </row>
    <row r="28" spans="1:34" ht="15.75" x14ac:dyDescent="0.25">
      <c r="A28" s="16">
        <v>2014</v>
      </c>
      <c r="B28" s="3">
        <v>12</v>
      </c>
      <c r="C28" s="3">
        <v>60</v>
      </c>
      <c r="D28" s="3">
        <v>5</v>
      </c>
      <c r="E28" s="3">
        <v>5</v>
      </c>
      <c r="F28" s="3">
        <v>1</v>
      </c>
      <c r="G28" s="1">
        <v>0</v>
      </c>
      <c r="H28" s="3">
        <v>1</v>
      </c>
      <c r="I28" s="3">
        <v>0</v>
      </c>
      <c r="J28" s="16">
        <f t="shared" ref="J28:J30" si="14">SUM(D28:I28)</f>
        <v>12</v>
      </c>
      <c r="K28" s="3">
        <v>0</v>
      </c>
      <c r="L28" s="3">
        <v>0</v>
      </c>
      <c r="M28" s="7">
        <v>1</v>
      </c>
      <c r="N28" s="7">
        <v>0</v>
      </c>
      <c r="O28" s="7">
        <v>0</v>
      </c>
      <c r="P28" s="7">
        <v>1</v>
      </c>
      <c r="Q28" s="16">
        <f t="shared" ref="Q28:Q30" si="15">SUM(K28:P28)</f>
        <v>2</v>
      </c>
      <c r="R28" s="3"/>
      <c r="S28" s="3"/>
      <c r="T28" s="3"/>
      <c r="U28" s="3">
        <v>4</v>
      </c>
      <c r="V28" s="17">
        <f t="shared" ref="V28:V30" si="16">J28/C28</f>
        <v>0.2</v>
      </c>
      <c r="W28" s="6">
        <f t="shared" ref="W28:W30" si="17">Q28/C28</f>
        <v>3.3333333333333333E-2</v>
      </c>
      <c r="X28" s="7">
        <f t="shared" ref="X28:X30" si="18">Q28*100/U28</f>
        <v>50</v>
      </c>
      <c r="Y28" s="3">
        <f t="shared" ref="Y28:Y30" si="19">A28</f>
        <v>2014</v>
      </c>
      <c r="Z28" s="8">
        <f t="shared" ref="Z28:Z30" si="20">100*SUM(K28:N28)/SUM(Q28)</f>
        <v>50</v>
      </c>
      <c r="AA28" s="3"/>
      <c r="AB28" s="3">
        <f t="shared" ref="AB28:AB30" si="21">(K28+L28)*$AB$2+SUM(M28:P28)*$AB$3</f>
        <v>920</v>
      </c>
      <c r="AC28" s="3"/>
      <c r="AD28" s="3"/>
      <c r="AE28" s="3"/>
      <c r="AF28" s="3"/>
      <c r="AG28" s="3"/>
      <c r="AH28" s="3"/>
    </row>
    <row r="29" spans="1:34" ht="15.75" x14ac:dyDescent="0.25">
      <c r="A29" s="16">
        <v>2015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16">
        <f t="shared" si="14"/>
        <v>0</v>
      </c>
      <c r="K29" s="3">
        <v>0</v>
      </c>
      <c r="L29" s="3">
        <v>0</v>
      </c>
      <c r="M29" s="7">
        <v>0</v>
      </c>
      <c r="N29" s="7">
        <v>0</v>
      </c>
      <c r="O29" s="7">
        <v>0</v>
      </c>
      <c r="P29" s="7">
        <v>0</v>
      </c>
      <c r="Q29" s="16">
        <f t="shared" si="15"/>
        <v>0</v>
      </c>
      <c r="R29" s="3"/>
      <c r="S29" s="3"/>
      <c r="T29" s="3"/>
      <c r="U29" s="3">
        <v>4</v>
      </c>
      <c r="V29" s="17" t="e">
        <f t="shared" si="16"/>
        <v>#DIV/0!</v>
      </c>
      <c r="W29" s="6" t="e">
        <f t="shared" si="17"/>
        <v>#DIV/0!</v>
      </c>
      <c r="X29" s="7">
        <f t="shared" si="18"/>
        <v>0</v>
      </c>
      <c r="Y29" s="3">
        <f t="shared" si="19"/>
        <v>2015</v>
      </c>
      <c r="Z29" s="8" t="e">
        <f t="shared" si="20"/>
        <v>#DIV/0!</v>
      </c>
      <c r="AA29" s="3"/>
      <c r="AB29" s="3">
        <f t="shared" si="21"/>
        <v>0</v>
      </c>
      <c r="AC29" s="3"/>
      <c r="AD29" s="3"/>
      <c r="AE29" s="3"/>
      <c r="AF29" s="3"/>
      <c r="AG29" s="3"/>
      <c r="AH29" s="3"/>
    </row>
    <row r="30" spans="1:34" ht="15.75" x14ac:dyDescent="0.25">
      <c r="A30" s="16">
        <v>2016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16">
        <f t="shared" si="14"/>
        <v>0</v>
      </c>
      <c r="K30" s="3">
        <v>0</v>
      </c>
      <c r="L30" s="3">
        <v>0</v>
      </c>
      <c r="M30" s="7">
        <v>0</v>
      </c>
      <c r="N30" s="7">
        <v>0</v>
      </c>
      <c r="O30" s="7">
        <v>0</v>
      </c>
      <c r="P30" s="7">
        <v>0</v>
      </c>
      <c r="Q30" s="16">
        <f t="shared" si="15"/>
        <v>0</v>
      </c>
      <c r="R30" s="3"/>
      <c r="S30" s="3"/>
      <c r="T30" s="3"/>
      <c r="U30" s="3">
        <v>4</v>
      </c>
      <c r="V30" s="17" t="e">
        <f t="shared" si="16"/>
        <v>#DIV/0!</v>
      </c>
      <c r="W30" s="6" t="e">
        <f t="shared" si="17"/>
        <v>#DIV/0!</v>
      </c>
      <c r="X30" s="7">
        <f t="shared" si="18"/>
        <v>0</v>
      </c>
      <c r="Y30" s="3">
        <f t="shared" si="19"/>
        <v>2016</v>
      </c>
      <c r="Z30" s="8" t="e">
        <f t="shared" si="20"/>
        <v>#DIV/0!</v>
      </c>
      <c r="AA30" s="3"/>
      <c r="AB30" s="3">
        <f t="shared" si="21"/>
        <v>0</v>
      </c>
      <c r="AC30" s="3"/>
      <c r="AD30" s="3"/>
      <c r="AE30" s="3"/>
      <c r="AF30" s="3"/>
      <c r="AG30" s="3"/>
      <c r="AH30" s="3"/>
    </row>
    <row r="31" spans="1:34" ht="15.75" x14ac:dyDescent="0.25">
      <c r="A31" s="16"/>
      <c r="B31" s="3"/>
      <c r="C31" s="3"/>
      <c r="D31" s="3"/>
      <c r="E31" s="3"/>
      <c r="F31" s="3"/>
      <c r="G31" s="3"/>
      <c r="H31" s="3"/>
      <c r="I31" s="3"/>
      <c r="J31" s="16"/>
      <c r="K31" s="3"/>
      <c r="L31" s="3"/>
      <c r="M31" s="7"/>
      <c r="N31" s="7"/>
      <c r="O31" s="7"/>
      <c r="P31" s="7"/>
      <c r="Q31" s="16"/>
      <c r="R31" s="3"/>
      <c r="S31" s="3"/>
      <c r="T31" s="3"/>
      <c r="U31" s="3"/>
      <c r="V31" s="17"/>
      <c r="W31" s="6"/>
      <c r="X31" s="7"/>
      <c r="Y31" s="3"/>
      <c r="Z31" s="8"/>
      <c r="AA31" s="3"/>
      <c r="AB31" s="3"/>
      <c r="AC31" s="3"/>
      <c r="AD31" s="3"/>
      <c r="AE31" s="3"/>
      <c r="AF31" s="3"/>
      <c r="AG31" s="3"/>
      <c r="AH31" s="3"/>
    </row>
    <row r="32" spans="1:34" ht="15.75" x14ac:dyDescent="0.25">
      <c r="B32" s="3"/>
      <c r="C32" s="3"/>
      <c r="D32" s="3"/>
      <c r="E32" s="3"/>
      <c r="F32" s="3"/>
      <c r="G32" s="3"/>
      <c r="H32" s="3"/>
      <c r="I32" s="3"/>
      <c r="J32" s="16"/>
      <c r="K32" s="3"/>
      <c r="L32" s="3"/>
      <c r="M32" s="3"/>
      <c r="N32" s="3"/>
      <c r="O32" s="3"/>
      <c r="P32" s="3"/>
      <c r="Q32" s="16"/>
      <c r="R32" s="3"/>
      <c r="S32" s="3"/>
      <c r="T32" s="3"/>
      <c r="U32" s="3"/>
      <c r="V32" s="16"/>
      <c r="W32" s="3"/>
      <c r="X32" s="7"/>
      <c r="Y32" s="3"/>
      <c r="Z32" s="8"/>
      <c r="AA32" s="3"/>
      <c r="AB32" s="3"/>
      <c r="AC32" s="3"/>
      <c r="AD32" s="3"/>
      <c r="AE32" s="3"/>
      <c r="AF32" s="3"/>
      <c r="AG32" s="3"/>
      <c r="AH32" s="3"/>
    </row>
    <row r="33" spans="1:34" ht="23.25" x14ac:dyDescent="0.35">
      <c r="A33" s="18" t="s">
        <v>52</v>
      </c>
      <c r="B33" s="3"/>
      <c r="C33" s="3"/>
      <c r="D33" s="3"/>
      <c r="E33" s="3"/>
      <c r="F33" s="3" t="str">
        <f>F2</f>
        <v>Sette dyr i antall</v>
      </c>
      <c r="G33" s="3"/>
      <c r="H33" s="3"/>
      <c r="I33" s="3"/>
      <c r="J33" s="16"/>
      <c r="K33" s="3"/>
      <c r="L33" s="3"/>
      <c r="M33" s="3" t="str">
        <f>M2</f>
        <v>Skutte dyr i antall</v>
      </c>
      <c r="N33" s="3"/>
      <c r="O33" s="3"/>
      <c r="P33" s="3"/>
      <c r="Q33" s="16"/>
      <c r="R33" s="3"/>
      <c r="S33" s="3"/>
      <c r="T33" s="3"/>
      <c r="U33" s="3"/>
      <c r="V33" s="16"/>
      <c r="W33" s="3"/>
      <c r="X33" s="7"/>
      <c r="Y33" s="3"/>
      <c r="Z33" s="8"/>
      <c r="AA33" s="3"/>
      <c r="AB33" s="3"/>
      <c r="AC33" s="3"/>
      <c r="AD33" s="3"/>
      <c r="AE33" s="3"/>
      <c r="AF33" s="3"/>
      <c r="AG33" s="3"/>
      <c r="AH33" s="3"/>
    </row>
    <row r="34" spans="1:34" ht="15.75" x14ac:dyDescent="0.25">
      <c r="A34" s="16"/>
      <c r="B34" s="3"/>
      <c r="C34" s="3" t="str">
        <f>C3</f>
        <v>Jeger</v>
      </c>
      <c r="D34" s="3"/>
      <c r="E34" s="3"/>
      <c r="F34" s="3"/>
      <c r="G34" s="3"/>
      <c r="H34" s="3"/>
      <c r="I34" s="3"/>
      <c r="J34" s="16"/>
      <c r="K34" s="3" t="str">
        <f>K3</f>
        <v>Kalv</v>
      </c>
      <c r="L34" s="3" t="str">
        <f>L3</f>
        <v>Kalv</v>
      </c>
      <c r="M34" s="3" t="str">
        <f>M3</f>
        <v>1,5 år</v>
      </c>
      <c r="N34" s="3" t="str">
        <f>N3</f>
        <v>1,5 år</v>
      </c>
      <c r="O34" s="3"/>
      <c r="P34" s="3"/>
      <c r="Q34" s="16"/>
      <c r="R34" s="3" t="str">
        <f t="shared" ref="R34:T35" si="22">R3</f>
        <v>Timer</v>
      </c>
      <c r="S34" s="3" t="str">
        <f t="shared" si="22"/>
        <v>Antall</v>
      </c>
      <c r="T34" s="3" t="str">
        <f t="shared" si="22"/>
        <v>Antall</v>
      </c>
      <c r="U34" s="3"/>
      <c r="V34" s="16" t="str">
        <f t="shared" ref="V34:X35" si="23">V3</f>
        <v>Sette pr</v>
      </c>
      <c r="W34" s="3" t="str">
        <f t="shared" si="23"/>
        <v>Skutt pr</v>
      </c>
      <c r="X34" s="7" t="str">
        <f t="shared" si="23"/>
        <v>Fellings</v>
      </c>
      <c r="Y34" s="3"/>
      <c r="Z34" s="3" t="s">
        <v>37</v>
      </c>
      <c r="AA34" s="3"/>
      <c r="AB34" s="3"/>
      <c r="AC34" s="3"/>
      <c r="AD34" s="3"/>
      <c r="AE34" s="3"/>
      <c r="AF34" s="3"/>
      <c r="AG34" s="3"/>
      <c r="AH34" s="3"/>
    </row>
    <row r="35" spans="1:34" ht="15.75" x14ac:dyDescent="0.25">
      <c r="A35" s="16" t="str">
        <f>A4</f>
        <v>År</v>
      </c>
      <c r="B35" s="3" t="str">
        <f>B4</f>
        <v>Dager</v>
      </c>
      <c r="C35" s="3" t="str">
        <f>C4</f>
        <v>dager</v>
      </c>
      <c r="D35" s="3" t="str">
        <f t="shared" ref="D35:J35" si="24">D4</f>
        <v>Okse</v>
      </c>
      <c r="E35" s="3" t="str">
        <f t="shared" si="24"/>
        <v>Ku u/</v>
      </c>
      <c r="F35" s="3" t="str">
        <f t="shared" si="24"/>
        <v>Ku m/1</v>
      </c>
      <c r="G35" s="3" t="str">
        <f t="shared" si="24"/>
        <v>Ku m/2</v>
      </c>
      <c r="H35" s="3" t="str">
        <f t="shared" si="24"/>
        <v>Kalv</v>
      </c>
      <c r="I35" s="3" t="str">
        <f t="shared" si="24"/>
        <v>Ukjent</v>
      </c>
      <c r="J35" s="16" t="str">
        <f t="shared" si="24"/>
        <v>Sum</v>
      </c>
      <c r="K35" s="3" t="str">
        <f>K4</f>
        <v>hann</v>
      </c>
      <c r="L35" s="3" t="str">
        <f>L4</f>
        <v>hunn</v>
      </c>
      <c r="M35" s="3" t="str">
        <f>M4</f>
        <v>hann</v>
      </c>
      <c r="N35" s="3" t="str">
        <f>N4</f>
        <v>kvige</v>
      </c>
      <c r="O35" s="3" t="str">
        <f>O4</f>
        <v>Okse</v>
      </c>
      <c r="P35" s="3" t="str">
        <f>P4</f>
        <v>Ku</v>
      </c>
      <c r="Q35" s="16" t="str">
        <f>Q4</f>
        <v>Sum</v>
      </c>
      <c r="R35" s="3" t="str">
        <f t="shared" si="22"/>
        <v>/dag</v>
      </c>
      <c r="S35" s="3" t="str">
        <f t="shared" si="22"/>
        <v>før jakt</v>
      </c>
      <c r="T35" s="3" t="str">
        <f t="shared" si="22"/>
        <v>etter</v>
      </c>
      <c r="U35" s="3" t="str">
        <f>U4</f>
        <v>Kvote</v>
      </c>
      <c r="V35" s="16" t="str">
        <f t="shared" si="23"/>
        <v>jegerdag</v>
      </c>
      <c r="W35" s="3" t="str">
        <f t="shared" si="23"/>
        <v>Jegerdag</v>
      </c>
      <c r="X35" s="7" t="str">
        <f t="shared" si="23"/>
        <v>prosent</v>
      </c>
      <c r="Y35" s="3" t="str">
        <f>A33</f>
        <v>Brekke/Østerud</v>
      </c>
      <c r="Z35" s="3" t="s">
        <v>38</v>
      </c>
      <c r="AA35" s="3"/>
      <c r="AB35" s="3" t="s">
        <v>54</v>
      </c>
      <c r="AC35" s="3"/>
      <c r="AD35" s="3"/>
      <c r="AE35" s="3"/>
      <c r="AF35" s="3"/>
      <c r="AG35" s="3"/>
      <c r="AH35" s="3"/>
    </row>
    <row r="36" spans="1:34" ht="15.75" x14ac:dyDescent="0.25">
      <c r="A36" s="16">
        <v>1991</v>
      </c>
      <c r="B36" s="3">
        <v>6</v>
      </c>
      <c r="C36" s="3">
        <v>26</v>
      </c>
      <c r="D36" s="3">
        <v>3</v>
      </c>
      <c r="E36" s="3">
        <v>0</v>
      </c>
      <c r="F36" s="3">
        <v>1</v>
      </c>
      <c r="G36" s="3">
        <v>0</v>
      </c>
      <c r="H36" s="3">
        <v>1</v>
      </c>
      <c r="I36" s="3">
        <v>4</v>
      </c>
      <c r="J36" s="16">
        <f t="shared" ref="J36:J57" si="25">SUM(D36:I36)</f>
        <v>9</v>
      </c>
      <c r="K36" s="3">
        <v>0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16">
        <f t="shared" ref="Q36:Q57" si="26">SUM(K36:P36)</f>
        <v>3</v>
      </c>
      <c r="R36" s="3">
        <v>6</v>
      </c>
      <c r="S36" s="3">
        <v>6</v>
      </c>
      <c r="T36" s="3">
        <v>3</v>
      </c>
      <c r="U36" s="3"/>
      <c r="V36" s="17">
        <f t="shared" ref="V36:V49" si="27">J36/C36</f>
        <v>0.34615384615384615</v>
      </c>
      <c r="W36" s="6">
        <f t="shared" ref="W36:W49" si="28">Q36/C36</f>
        <v>0.11538461538461539</v>
      </c>
      <c r="X36" s="7" t="e">
        <f t="shared" ref="X36:X49" si="29">Q36*100/U36</f>
        <v>#DIV/0!</v>
      </c>
      <c r="Y36" s="3">
        <v>1991</v>
      </c>
      <c r="Z36" s="8">
        <f t="shared" ref="Z36:Z57" si="30">100*SUM(K36:N36)/SUM(Q36)</f>
        <v>33.333333333333336</v>
      </c>
      <c r="AA36" s="3"/>
      <c r="AB36" s="3">
        <f>(K36+L36)*$AB$2+SUM(M36:P36)*$AB$3</f>
        <v>1380</v>
      </c>
      <c r="AC36" s="3"/>
      <c r="AD36" s="3"/>
      <c r="AE36" s="3"/>
      <c r="AF36" s="3"/>
      <c r="AG36" s="3"/>
      <c r="AH36" s="3"/>
    </row>
    <row r="37" spans="1:34" ht="15.75" x14ac:dyDescent="0.25">
      <c r="A37" s="16">
        <v>1992</v>
      </c>
      <c r="B37" s="3">
        <v>6</v>
      </c>
      <c r="C37" s="3">
        <v>30</v>
      </c>
      <c r="D37" s="3">
        <v>2</v>
      </c>
      <c r="E37" s="3">
        <v>1</v>
      </c>
      <c r="F37" s="3">
        <v>2</v>
      </c>
      <c r="G37" s="3">
        <v>0</v>
      </c>
      <c r="H37" s="3">
        <v>2</v>
      </c>
      <c r="I37" s="3">
        <v>0</v>
      </c>
      <c r="J37" s="16">
        <f t="shared" si="25"/>
        <v>7</v>
      </c>
      <c r="K37" s="3">
        <v>0</v>
      </c>
      <c r="L37" s="3">
        <v>0</v>
      </c>
      <c r="M37" s="3">
        <v>1</v>
      </c>
      <c r="N37" s="3">
        <v>0</v>
      </c>
      <c r="O37" s="3">
        <v>1</v>
      </c>
      <c r="P37" s="3">
        <v>1</v>
      </c>
      <c r="Q37" s="16">
        <f t="shared" si="26"/>
        <v>3</v>
      </c>
      <c r="R37" s="3">
        <v>6</v>
      </c>
      <c r="S37" s="3">
        <v>0</v>
      </c>
      <c r="T37" s="3">
        <v>0</v>
      </c>
      <c r="U37" s="3"/>
      <c r="V37" s="17">
        <f t="shared" si="27"/>
        <v>0.23333333333333334</v>
      </c>
      <c r="W37" s="6">
        <f t="shared" si="28"/>
        <v>0.1</v>
      </c>
      <c r="X37" s="7" t="e">
        <f t="shared" si="29"/>
        <v>#DIV/0!</v>
      </c>
      <c r="Y37" s="3">
        <v>1992</v>
      </c>
      <c r="Z37" s="8">
        <f t="shared" si="30"/>
        <v>33.333333333333336</v>
      </c>
      <c r="AA37" s="3"/>
      <c r="AB37" s="3">
        <f>(K37+L37)*$AB$2+SUM(M37:P37)*$AB$3</f>
        <v>1380</v>
      </c>
      <c r="AC37" s="3"/>
      <c r="AD37" s="3"/>
      <c r="AE37" s="3"/>
      <c r="AF37" s="3"/>
      <c r="AG37" s="3"/>
      <c r="AH37" s="3"/>
    </row>
    <row r="38" spans="1:34" ht="15.75" x14ac:dyDescent="0.25">
      <c r="A38" s="16">
        <v>1993</v>
      </c>
      <c r="B38" s="3">
        <v>14</v>
      </c>
      <c r="C38" s="3">
        <v>75</v>
      </c>
      <c r="D38" s="3">
        <v>4</v>
      </c>
      <c r="E38" s="3">
        <v>0</v>
      </c>
      <c r="F38" s="3">
        <v>3</v>
      </c>
      <c r="G38" s="3">
        <v>0</v>
      </c>
      <c r="H38" s="3">
        <v>3</v>
      </c>
      <c r="I38" s="3">
        <v>5</v>
      </c>
      <c r="J38" s="16">
        <f t="shared" si="25"/>
        <v>15</v>
      </c>
      <c r="K38" s="3">
        <v>0</v>
      </c>
      <c r="L38" s="3">
        <v>1</v>
      </c>
      <c r="M38" s="3">
        <v>2</v>
      </c>
      <c r="N38" s="3">
        <v>0</v>
      </c>
      <c r="O38" s="3">
        <v>0</v>
      </c>
      <c r="P38" s="3">
        <v>1</v>
      </c>
      <c r="Q38" s="16">
        <f t="shared" si="26"/>
        <v>4</v>
      </c>
      <c r="R38" s="3">
        <v>6</v>
      </c>
      <c r="S38" s="3">
        <v>4</v>
      </c>
      <c r="T38" s="3">
        <v>6</v>
      </c>
      <c r="U38" s="3">
        <v>6</v>
      </c>
      <c r="V38" s="17">
        <f t="shared" si="27"/>
        <v>0.2</v>
      </c>
      <c r="W38" s="6">
        <f t="shared" si="28"/>
        <v>5.3333333333333337E-2</v>
      </c>
      <c r="X38" s="7">
        <f t="shared" si="29"/>
        <v>66.666666666666671</v>
      </c>
      <c r="Y38" s="3">
        <v>1993</v>
      </c>
      <c r="Z38" s="8">
        <f t="shared" si="30"/>
        <v>75</v>
      </c>
      <c r="AA38" s="3"/>
      <c r="AB38" s="3">
        <f t="shared" ref="AB38:AB57" si="31">(K38+L38)*$AB$2+SUM(M38:P38)*$AB$3</f>
        <v>1540</v>
      </c>
      <c r="AC38" s="3"/>
      <c r="AD38" s="3"/>
      <c r="AE38" s="3"/>
      <c r="AF38" s="3"/>
      <c r="AG38" s="3"/>
      <c r="AH38" s="3"/>
    </row>
    <row r="39" spans="1:34" ht="15.75" x14ac:dyDescent="0.25">
      <c r="A39" s="16">
        <v>1994</v>
      </c>
      <c r="B39" s="3">
        <v>5</v>
      </c>
      <c r="C39" s="3">
        <v>37</v>
      </c>
      <c r="D39" s="3">
        <v>4</v>
      </c>
      <c r="E39" s="3">
        <v>4</v>
      </c>
      <c r="F39" s="3">
        <v>1</v>
      </c>
      <c r="G39" s="3">
        <v>4</v>
      </c>
      <c r="H39" s="3">
        <v>10</v>
      </c>
      <c r="I39" s="3">
        <v>3</v>
      </c>
      <c r="J39" s="16">
        <f t="shared" si="25"/>
        <v>26</v>
      </c>
      <c r="K39" s="3">
        <v>0</v>
      </c>
      <c r="L39" s="3">
        <v>1</v>
      </c>
      <c r="M39" s="3">
        <v>1</v>
      </c>
      <c r="N39" s="3">
        <v>1</v>
      </c>
      <c r="O39" s="3">
        <v>2</v>
      </c>
      <c r="P39" s="3">
        <v>1</v>
      </c>
      <c r="Q39" s="16">
        <f t="shared" si="26"/>
        <v>6</v>
      </c>
      <c r="R39" s="3">
        <v>6</v>
      </c>
      <c r="S39" s="3">
        <v>0</v>
      </c>
      <c r="T39" s="3">
        <v>0</v>
      </c>
      <c r="U39" s="3">
        <v>6</v>
      </c>
      <c r="V39" s="17">
        <f t="shared" si="27"/>
        <v>0.70270270270270274</v>
      </c>
      <c r="W39" s="6">
        <f t="shared" si="28"/>
        <v>0.16216216216216217</v>
      </c>
      <c r="X39" s="7">
        <f t="shared" si="29"/>
        <v>100</v>
      </c>
      <c r="Y39" s="3">
        <v>1994</v>
      </c>
      <c r="Z39" s="8">
        <f t="shared" si="30"/>
        <v>50</v>
      </c>
      <c r="AA39" s="3"/>
      <c r="AB39" s="3">
        <f t="shared" si="31"/>
        <v>2460</v>
      </c>
      <c r="AC39" s="3"/>
      <c r="AD39" s="3"/>
      <c r="AE39" s="3"/>
      <c r="AF39" s="3"/>
      <c r="AG39" s="3"/>
      <c r="AH39" s="3"/>
    </row>
    <row r="40" spans="1:34" ht="15.75" x14ac:dyDescent="0.25">
      <c r="A40" s="16">
        <v>1995</v>
      </c>
      <c r="B40" s="3">
        <v>8</v>
      </c>
      <c r="C40" s="3">
        <v>53</v>
      </c>
      <c r="D40" s="3">
        <v>6</v>
      </c>
      <c r="E40" s="3">
        <v>4</v>
      </c>
      <c r="F40" s="3">
        <v>3</v>
      </c>
      <c r="G40" s="3">
        <v>4</v>
      </c>
      <c r="H40" s="3">
        <v>11</v>
      </c>
      <c r="I40" s="3">
        <v>1</v>
      </c>
      <c r="J40" s="16">
        <f t="shared" si="25"/>
        <v>29</v>
      </c>
      <c r="K40" s="3">
        <v>1</v>
      </c>
      <c r="L40" s="3">
        <v>0</v>
      </c>
      <c r="M40" s="3">
        <v>1</v>
      </c>
      <c r="N40" s="3">
        <v>0</v>
      </c>
      <c r="O40" s="3">
        <v>2</v>
      </c>
      <c r="P40" s="3">
        <v>2</v>
      </c>
      <c r="Q40" s="16">
        <f t="shared" si="26"/>
        <v>6</v>
      </c>
      <c r="R40" s="3">
        <v>6</v>
      </c>
      <c r="S40" s="3">
        <v>0</v>
      </c>
      <c r="T40" s="3">
        <v>0</v>
      </c>
      <c r="U40" s="3">
        <v>6</v>
      </c>
      <c r="V40" s="17">
        <f t="shared" si="27"/>
        <v>0.54716981132075471</v>
      </c>
      <c r="W40" s="6">
        <f t="shared" si="28"/>
        <v>0.11320754716981132</v>
      </c>
      <c r="X40" s="7">
        <f t="shared" si="29"/>
        <v>100</v>
      </c>
      <c r="Y40" s="3">
        <v>1995</v>
      </c>
      <c r="Z40" s="8">
        <f t="shared" si="30"/>
        <v>33.333333333333336</v>
      </c>
      <c r="AA40" s="3"/>
      <c r="AB40" s="3">
        <f t="shared" si="31"/>
        <v>2460</v>
      </c>
      <c r="AC40" s="3"/>
      <c r="AD40" s="3"/>
      <c r="AE40" s="3"/>
      <c r="AF40" s="3"/>
      <c r="AG40" s="3"/>
      <c r="AH40" s="3"/>
    </row>
    <row r="41" spans="1:34" ht="15.75" x14ac:dyDescent="0.25">
      <c r="A41" s="16">
        <v>1996</v>
      </c>
      <c r="B41" s="3">
        <v>18</v>
      </c>
      <c r="C41" s="3">
        <v>85</v>
      </c>
      <c r="D41" s="3">
        <v>7</v>
      </c>
      <c r="E41" s="3">
        <v>12</v>
      </c>
      <c r="F41" s="3">
        <v>3</v>
      </c>
      <c r="G41" s="3">
        <v>2</v>
      </c>
      <c r="H41" s="3">
        <v>7</v>
      </c>
      <c r="I41" s="3">
        <v>7</v>
      </c>
      <c r="J41" s="16">
        <f t="shared" si="25"/>
        <v>38</v>
      </c>
      <c r="K41" s="3">
        <v>0</v>
      </c>
      <c r="L41" s="3">
        <v>0</v>
      </c>
      <c r="M41" s="3">
        <v>0</v>
      </c>
      <c r="N41" s="3">
        <v>0</v>
      </c>
      <c r="O41" s="3">
        <v>2</v>
      </c>
      <c r="P41" s="3">
        <v>3</v>
      </c>
      <c r="Q41" s="16">
        <f t="shared" si="26"/>
        <v>5</v>
      </c>
      <c r="R41" s="3">
        <v>6</v>
      </c>
      <c r="S41" s="3">
        <v>12</v>
      </c>
      <c r="T41" s="3">
        <v>8</v>
      </c>
      <c r="U41" s="3">
        <v>6</v>
      </c>
      <c r="V41" s="17">
        <f t="shared" si="27"/>
        <v>0.44705882352941179</v>
      </c>
      <c r="W41" s="6">
        <f t="shared" si="28"/>
        <v>5.8823529411764705E-2</v>
      </c>
      <c r="X41" s="7">
        <f t="shared" si="29"/>
        <v>83.333333333333329</v>
      </c>
      <c r="Y41" s="3">
        <v>1996</v>
      </c>
      <c r="Z41" s="8">
        <f t="shared" si="30"/>
        <v>0</v>
      </c>
      <c r="AA41" s="3" t="s">
        <v>46</v>
      </c>
      <c r="AB41" s="3">
        <f t="shared" si="31"/>
        <v>2300</v>
      </c>
      <c r="AC41" s="3"/>
      <c r="AD41" s="3">
        <v>0</v>
      </c>
      <c r="AE41" s="3">
        <v>66</v>
      </c>
      <c r="AF41" s="3"/>
      <c r="AG41" s="3">
        <v>4</v>
      </c>
      <c r="AH41" s="3">
        <v>1</v>
      </c>
    </row>
    <row r="42" spans="1:34" ht="15.75" x14ac:dyDescent="0.25">
      <c r="A42" s="16">
        <v>1997</v>
      </c>
      <c r="B42" s="3">
        <v>16</v>
      </c>
      <c r="C42" s="3">
        <v>88</v>
      </c>
      <c r="D42" s="3">
        <v>11</v>
      </c>
      <c r="E42" s="3">
        <v>8</v>
      </c>
      <c r="F42" s="3">
        <v>2</v>
      </c>
      <c r="G42" s="3">
        <v>0</v>
      </c>
      <c r="H42" s="3">
        <v>2</v>
      </c>
      <c r="I42" s="3">
        <v>4</v>
      </c>
      <c r="J42" s="16">
        <f t="shared" si="25"/>
        <v>27</v>
      </c>
      <c r="K42" s="3">
        <v>0</v>
      </c>
      <c r="L42" s="3">
        <v>1</v>
      </c>
      <c r="M42" s="3">
        <v>2</v>
      </c>
      <c r="N42" s="3">
        <v>1</v>
      </c>
      <c r="O42" s="3">
        <v>1</v>
      </c>
      <c r="P42" s="3">
        <v>2</v>
      </c>
      <c r="Q42" s="16">
        <f t="shared" si="26"/>
        <v>7</v>
      </c>
      <c r="R42" s="3">
        <v>6</v>
      </c>
      <c r="S42" s="3">
        <v>10</v>
      </c>
      <c r="T42" s="3">
        <v>6</v>
      </c>
      <c r="U42" s="3">
        <v>9</v>
      </c>
      <c r="V42" s="17">
        <f t="shared" si="27"/>
        <v>0.30681818181818182</v>
      </c>
      <c r="W42" s="6">
        <f t="shared" si="28"/>
        <v>7.9545454545454544E-2</v>
      </c>
      <c r="X42" s="7">
        <f t="shared" si="29"/>
        <v>77.777777777777771</v>
      </c>
      <c r="Y42" s="3">
        <v>1997</v>
      </c>
      <c r="Z42" s="8">
        <f t="shared" si="30"/>
        <v>57.142857142857146</v>
      </c>
      <c r="AA42" s="3"/>
      <c r="AB42" s="3">
        <f t="shared" si="31"/>
        <v>2920</v>
      </c>
      <c r="AC42" s="3"/>
      <c r="AD42" s="3"/>
      <c r="AE42" s="3"/>
      <c r="AF42" s="3"/>
      <c r="AG42" s="3"/>
      <c r="AH42" s="3"/>
    </row>
    <row r="43" spans="1:34" ht="15.75" x14ac:dyDescent="0.25">
      <c r="A43" s="16">
        <v>1998</v>
      </c>
      <c r="B43" s="3">
        <v>14</v>
      </c>
      <c r="C43" s="3">
        <v>75</v>
      </c>
      <c r="D43" s="3">
        <v>12</v>
      </c>
      <c r="E43" s="3">
        <v>10</v>
      </c>
      <c r="F43" s="3">
        <v>4</v>
      </c>
      <c r="G43" s="3">
        <v>1</v>
      </c>
      <c r="H43" s="3">
        <v>6</v>
      </c>
      <c r="I43" s="3">
        <v>0</v>
      </c>
      <c r="J43" s="16">
        <f t="shared" si="25"/>
        <v>33</v>
      </c>
      <c r="K43" s="3">
        <v>1</v>
      </c>
      <c r="L43" s="3">
        <v>1</v>
      </c>
      <c r="M43" s="3">
        <v>0</v>
      </c>
      <c r="N43" s="3">
        <v>1</v>
      </c>
      <c r="O43" s="3">
        <v>2</v>
      </c>
      <c r="P43" s="3">
        <v>1</v>
      </c>
      <c r="Q43" s="16">
        <f t="shared" si="26"/>
        <v>6</v>
      </c>
      <c r="R43" s="3">
        <v>8</v>
      </c>
      <c r="S43" s="3">
        <v>5</v>
      </c>
      <c r="T43" s="3">
        <v>0</v>
      </c>
      <c r="U43" s="3">
        <v>8</v>
      </c>
      <c r="V43" s="17">
        <f t="shared" si="27"/>
        <v>0.44</v>
      </c>
      <c r="W43" s="6">
        <f t="shared" si="28"/>
        <v>0.08</v>
      </c>
      <c r="X43" s="7">
        <f t="shared" si="29"/>
        <v>75</v>
      </c>
      <c r="Y43" s="3">
        <v>1998</v>
      </c>
      <c r="Z43" s="8">
        <f t="shared" si="30"/>
        <v>50</v>
      </c>
      <c r="AA43" s="3"/>
      <c r="AB43" s="3">
        <f t="shared" si="31"/>
        <v>2160</v>
      </c>
      <c r="AC43" s="3"/>
      <c r="AD43" s="3"/>
      <c r="AE43" s="3"/>
      <c r="AF43" s="3"/>
      <c r="AG43" s="3"/>
      <c r="AH43" s="3"/>
    </row>
    <row r="44" spans="1:34" ht="15.75" x14ac:dyDescent="0.25">
      <c r="A44" s="16">
        <v>1999</v>
      </c>
      <c r="B44" s="3">
        <v>12</v>
      </c>
      <c r="C44" s="3">
        <v>60</v>
      </c>
      <c r="D44" s="3">
        <v>10</v>
      </c>
      <c r="E44" s="3">
        <v>5</v>
      </c>
      <c r="F44" s="3">
        <v>5</v>
      </c>
      <c r="G44" s="3">
        <v>0</v>
      </c>
      <c r="H44" s="3">
        <v>0</v>
      </c>
      <c r="I44" s="3">
        <v>0</v>
      </c>
      <c r="J44" s="16">
        <f t="shared" si="25"/>
        <v>20</v>
      </c>
      <c r="K44" s="3">
        <v>1</v>
      </c>
      <c r="L44" s="3">
        <v>2</v>
      </c>
      <c r="M44" s="3">
        <v>1</v>
      </c>
      <c r="N44" s="3">
        <v>1</v>
      </c>
      <c r="O44" s="3">
        <v>2</v>
      </c>
      <c r="P44" s="3">
        <v>1</v>
      </c>
      <c r="Q44" s="16">
        <f t="shared" si="26"/>
        <v>8</v>
      </c>
      <c r="R44" s="3">
        <v>6</v>
      </c>
      <c r="S44" s="3">
        <v>1</v>
      </c>
      <c r="T44" s="3">
        <v>1</v>
      </c>
      <c r="U44" s="3">
        <v>8</v>
      </c>
      <c r="V44" s="17">
        <f t="shared" si="27"/>
        <v>0.33333333333333331</v>
      </c>
      <c r="W44" s="6">
        <f t="shared" si="28"/>
        <v>0.13333333333333333</v>
      </c>
      <c r="X44" s="7">
        <f t="shared" si="29"/>
        <v>100</v>
      </c>
      <c r="Y44" s="3">
        <v>1999</v>
      </c>
      <c r="Z44" s="8">
        <f t="shared" si="30"/>
        <v>62.5</v>
      </c>
      <c r="AA44" s="3"/>
      <c r="AB44" s="3">
        <f t="shared" si="31"/>
        <v>2780</v>
      </c>
      <c r="AC44" s="3"/>
      <c r="AD44" s="3"/>
      <c r="AE44" s="3"/>
      <c r="AF44" s="3"/>
      <c r="AG44" s="3"/>
      <c r="AH44" s="3"/>
    </row>
    <row r="45" spans="1:34" ht="15.75" x14ac:dyDescent="0.25">
      <c r="A45" s="16">
        <v>2000</v>
      </c>
      <c r="B45" s="3">
        <v>17</v>
      </c>
      <c r="C45" s="3">
        <v>75</v>
      </c>
      <c r="D45" s="3">
        <v>6</v>
      </c>
      <c r="E45" s="3">
        <v>5</v>
      </c>
      <c r="F45" s="3">
        <v>2</v>
      </c>
      <c r="G45" s="3">
        <v>2</v>
      </c>
      <c r="H45" s="3">
        <v>6</v>
      </c>
      <c r="I45" s="3">
        <v>2</v>
      </c>
      <c r="J45" s="16">
        <f t="shared" si="25"/>
        <v>23</v>
      </c>
      <c r="K45" s="3">
        <v>1</v>
      </c>
      <c r="L45" s="3">
        <v>1</v>
      </c>
      <c r="M45" s="3">
        <v>1</v>
      </c>
      <c r="N45" s="3">
        <v>0</v>
      </c>
      <c r="O45" s="3">
        <v>1</v>
      </c>
      <c r="P45" s="3">
        <v>1</v>
      </c>
      <c r="Q45" s="16">
        <f t="shared" si="26"/>
        <v>5</v>
      </c>
      <c r="R45" s="3">
        <v>6</v>
      </c>
      <c r="S45" s="3">
        <v>5</v>
      </c>
      <c r="T45" s="3">
        <v>0</v>
      </c>
      <c r="U45" s="3">
        <v>7</v>
      </c>
      <c r="V45" s="17">
        <f t="shared" si="27"/>
        <v>0.30666666666666664</v>
      </c>
      <c r="W45" s="6">
        <f t="shared" si="28"/>
        <v>6.6666666666666666E-2</v>
      </c>
      <c r="X45" s="7">
        <f t="shared" si="29"/>
        <v>71.428571428571431</v>
      </c>
      <c r="Y45" s="3">
        <v>2000</v>
      </c>
      <c r="Z45" s="8">
        <f t="shared" si="30"/>
        <v>60</v>
      </c>
      <c r="AA45" s="3"/>
      <c r="AB45" s="3">
        <f t="shared" si="31"/>
        <v>1700</v>
      </c>
      <c r="AC45" s="3"/>
      <c r="AD45" s="3"/>
      <c r="AE45" s="3"/>
      <c r="AF45" s="3"/>
      <c r="AG45" s="3"/>
      <c r="AH45" s="3"/>
    </row>
    <row r="46" spans="1:34" ht="15.75" x14ac:dyDescent="0.25">
      <c r="A46" s="16">
        <v>2001</v>
      </c>
      <c r="B46" s="3">
        <v>17</v>
      </c>
      <c r="C46" s="3">
        <v>68</v>
      </c>
      <c r="D46" s="3">
        <v>12</v>
      </c>
      <c r="E46" s="3">
        <v>6</v>
      </c>
      <c r="F46" s="3">
        <v>6</v>
      </c>
      <c r="G46" s="3">
        <v>6</v>
      </c>
      <c r="H46" s="3">
        <v>18</v>
      </c>
      <c r="I46" s="3">
        <v>3</v>
      </c>
      <c r="J46" s="16">
        <f t="shared" si="25"/>
        <v>51</v>
      </c>
      <c r="K46" s="3">
        <v>0</v>
      </c>
      <c r="L46" s="3">
        <v>1</v>
      </c>
      <c r="M46" s="3">
        <v>1</v>
      </c>
      <c r="N46" s="3">
        <v>1</v>
      </c>
      <c r="O46" s="3">
        <v>0</v>
      </c>
      <c r="P46" s="3">
        <v>1</v>
      </c>
      <c r="Q46" s="16">
        <f t="shared" si="26"/>
        <v>4</v>
      </c>
      <c r="R46" s="3">
        <v>5</v>
      </c>
      <c r="S46" s="3">
        <v>0</v>
      </c>
      <c r="T46" s="3">
        <v>0</v>
      </c>
      <c r="U46" s="3">
        <v>0</v>
      </c>
      <c r="V46" s="17">
        <f t="shared" si="27"/>
        <v>0.75</v>
      </c>
      <c r="W46" s="6">
        <f t="shared" si="28"/>
        <v>5.8823529411764705E-2</v>
      </c>
      <c r="X46" s="7" t="e">
        <f t="shared" si="29"/>
        <v>#DIV/0!</v>
      </c>
      <c r="Y46" s="3">
        <f t="shared" ref="Y46:Y57" si="32">A46</f>
        <v>2001</v>
      </c>
      <c r="Z46" s="8">
        <f t="shared" si="30"/>
        <v>75</v>
      </c>
      <c r="AA46" s="3"/>
      <c r="AB46" s="3">
        <f t="shared" si="31"/>
        <v>1540</v>
      </c>
      <c r="AC46" s="3"/>
      <c r="AD46" s="3"/>
      <c r="AE46" s="3"/>
      <c r="AF46" s="3"/>
      <c r="AG46" s="3"/>
      <c r="AH46" s="3"/>
    </row>
    <row r="47" spans="1:34" ht="15.75" x14ac:dyDescent="0.25">
      <c r="A47" s="16">
        <v>2002</v>
      </c>
      <c r="B47" s="3">
        <v>18</v>
      </c>
      <c r="C47" s="3">
        <v>76</v>
      </c>
      <c r="D47" s="3">
        <v>9</v>
      </c>
      <c r="E47" s="3">
        <v>4</v>
      </c>
      <c r="F47" s="3">
        <v>4</v>
      </c>
      <c r="G47" s="3">
        <v>3</v>
      </c>
      <c r="H47" s="3">
        <v>9</v>
      </c>
      <c r="I47" s="3">
        <v>2</v>
      </c>
      <c r="J47" s="5">
        <f t="shared" si="25"/>
        <v>31</v>
      </c>
      <c r="K47" s="3">
        <v>1</v>
      </c>
      <c r="L47" s="3">
        <v>1</v>
      </c>
      <c r="M47" s="3">
        <v>0</v>
      </c>
      <c r="N47" s="3">
        <v>1</v>
      </c>
      <c r="O47" s="3">
        <v>1</v>
      </c>
      <c r="P47" s="3">
        <v>1</v>
      </c>
      <c r="Q47" s="5">
        <f t="shared" si="26"/>
        <v>5</v>
      </c>
      <c r="R47" s="3">
        <v>7</v>
      </c>
      <c r="S47" s="3">
        <v>0</v>
      </c>
      <c r="T47" s="3">
        <v>0</v>
      </c>
      <c r="U47" s="3">
        <v>0</v>
      </c>
      <c r="V47" s="17">
        <f t="shared" si="27"/>
        <v>0.40789473684210525</v>
      </c>
      <c r="W47" s="6">
        <f t="shared" si="28"/>
        <v>6.5789473684210523E-2</v>
      </c>
      <c r="X47" s="7" t="e">
        <f t="shared" si="29"/>
        <v>#DIV/0!</v>
      </c>
      <c r="Y47" s="3">
        <f t="shared" si="32"/>
        <v>2002</v>
      </c>
      <c r="Z47" s="8">
        <f t="shared" si="30"/>
        <v>60</v>
      </c>
      <c r="AA47" s="3"/>
      <c r="AB47" s="3">
        <f t="shared" si="31"/>
        <v>1700</v>
      </c>
      <c r="AC47" s="3"/>
      <c r="AD47" s="3"/>
      <c r="AE47" s="3"/>
      <c r="AF47" s="3"/>
      <c r="AG47" s="3"/>
      <c r="AH47" s="3"/>
    </row>
    <row r="48" spans="1:34" ht="15.75" x14ac:dyDescent="0.25">
      <c r="A48" s="16">
        <v>2003</v>
      </c>
      <c r="B48" s="3">
        <v>0</v>
      </c>
      <c r="C48" s="3">
        <v>53</v>
      </c>
      <c r="D48" s="3">
        <v>3</v>
      </c>
      <c r="E48" s="3">
        <v>2</v>
      </c>
      <c r="F48" s="3">
        <v>4</v>
      </c>
      <c r="G48" s="3">
        <v>1</v>
      </c>
      <c r="H48" s="3">
        <v>6</v>
      </c>
      <c r="I48" s="3">
        <v>2</v>
      </c>
      <c r="J48" s="5">
        <f t="shared" si="25"/>
        <v>18</v>
      </c>
      <c r="K48" s="3">
        <v>0</v>
      </c>
      <c r="L48" s="3">
        <v>2</v>
      </c>
      <c r="M48" s="3">
        <v>2</v>
      </c>
      <c r="N48" s="3">
        <v>0</v>
      </c>
      <c r="O48" s="3">
        <v>1</v>
      </c>
      <c r="P48" s="3">
        <v>1</v>
      </c>
      <c r="Q48" s="5">
        <f t="shared" si="26"/>
        <v>6</v>
      </c>
      <c r="R48" s="3">
        <v>7</v>
      </c>
      <c r="S48" s="3">
        <v>0</v>
      </c>
      <c r="T48" s="3">
        <v>0</v>
      </c>
      <c r="U48" s="3">
        <v>0</v>
      </c>
      <c r="V48" s="17">
        <f t="shared" si="27"/>
        <v>0.33962264150943394</v>
      </c>
      <c r="W48" s="6">
        <f t="shared" si="28"/>
        <v>0.11320754716981132</v>
      </c>
      <c r="X48" s="7" t="e">
        <f t="shared" si="29"/>
        <v>#DIV/0!</v>
      </c>
      <c r="Y48" s="3">
        <f t="shared" si="32"/>
        <v>2003</v>
      </c>
      <c r="Z48" s="8">
        <f t="shared" si="30"/>
        <v>66.666666666666671</v>
      </c>
      <c r="AA48" s="3"/>
      <c r="AB48" s="3">
        <f t="shared" si="31"/>
        <v>2160</v>
      </c>
      <c r="AC48" s="3"/>
      <c r="AD48" s="3"/>
      <c r="AE48" s="3"/>
      <c r="AF48" s="3"/>
      <c r="AG48" s="3"/>
      <c r="AH48" s="3"/>
    </row>
    <row r="49" spans="1:34" ht="15.75" x14ac:dyDescent="0.25">
      <c r="A49" s="16">
        <v>2004</v>
      </c>
      <c r="B49" s="3">
        <v>13</v>
      </c>
      <c r="C49" s="3">
        <v>69</v>
      </c>
      <c r="D49" s="3">
        <v>3</v>
      </c>
      <c r="E49" s="3">
        <v>6</v>
      </c>
      <c r="F49" s="3">
        <v>2</v>
      </c>
      <c r="G49" s="3">
        <v>0</v>
      </c>
      <c r="H49" s="3">
        <v>2</v>
      </c>
      <c r="I49" s="3">
        <v>1</v>
      </c>
      <c r="J49" s="16">
        <f t="shared" si="25"/>
        <v>14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1</v>
      </c>
      <c r="Q49" s="16">
        <f t="shared" si="26"/>
        <v>3</v>
      </c>
      <c r="R49" s="3">
        <v>7</v>
      </c>
      <c r="S49" s="3">
        <v>0</v>
      </c>
      <c r="T49" s="3">
        <v>0</v>
      </c>
      <c r="U49" s="3">
        <v>0</v>
      </c>
      <c r="V49" s="17">
        <f t="shared" si="27"/>
        <v>0.20289855072463769</v>
      </c>
      <c r="W49" s="6">
        <f t="shared" si="28"/>
        <v>4.3478260869565216E-2</v>
      </c>
      <c r="X49" s="7" t="e">
        <f t="shared" si="29"/>
        <v>#DIV/0!</v>
      </c>
      <c r="Y49" s="3">
        <f t="shared" si="32"/>
        <v>2004</v>
      </c>
      <c r="Z49" s="8">
        <f t="shared" si="30"/>
        <v>66.666666666666671</v>
      </c>
      <c r="AA49" s="3"/>
      <c r="AB49" s="3">
        <f t="shared" si="31"/>
        <v>1380</v>
      </c>
      <c r="AC49" s="3"/>
      <c r="AD49" s="3"/>
      <c r="AE49" s="3"/>
      <c r="AF49" s="3"/>
      <c r="AG49" s="3"/>
      <c r="AH49" s="3"/>
    </row>
    <row r="50" spans="1:34" ht="15.75" x14ac:dyDescent="0.25">
      <c r="A50" s="16">
        <v>2005</v>
      </c>
      <c r="B50" s="3">
        <v>7</v>
      </c>
      <c r="C50" s="3">
        <v>51</v>
      </c>
      <c r="D50" s="3">
        <v>3</v>
      </c>
      <c r="E50" s="3">
        <v>3</v>
      </c>
      <c r="F50" s="3">
        <v>3</v>
      </c>
      <c r="G50" s="3">
        <v>0</v>
      </c>
      <c r="H50" s="3">
        <v>3</v>
      </c>
      <c r="I50" s="3">
        <v>2</v>
      </c>
      <c r="J50" s="16">
        <f t="shared" si="25"/>
        <v>14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0</v>
      </c>
      <c r="Q50" s="16">
        <f t="shared" si="26"/>
        <v>5</v>
      </c>
      <c r="R50" s="3">
        <v>8</v>
      </c>
      <c r="S50" s="3"/>
      <c r="T50" s="3"/>
      <c r="U50" s="3">
        <v>5</v>
      </c>
      <c r="V50" s="17">
        <f t="shared" ref="V50:V61" si="33">J50/C50</f>
        <v>0.27450980392156865</v>
      </c>
      <c r="W50" s="6">
        <f t="shared" ref="W50:W61" si="34">Q50/C50</f>
        <v>9.8039215686274508E-2</v>
      </c>
      <c r="X50" s="7">
        <f t="shared" ref="X50:X61" si="35">Q50*100/U50</f>
        <v>100</v>
      </c>
      <c r="Y50" s="3">
        <f t="shared" si="32"/>
        <v>2005</v>
      </c>
      <c r="Z50" s="8">
        <f t="shared" si="30"/>
        <v>80</v>
      </c>
      <c r="AA50" s="3"/>
      <c r="AB50" s="3">
        <f t="shared" si="31"/>
        <v>1700</v>
      </c>
      <c r="AC50" s="3"/>
      <c r="AD50" s="3"/>
      <c r="AE50" s="3"/>
      <c r="AF50" s="3"/>
      <c r="AG50" s="3"/>
      <c r="AH50" s="3"/>
    </row>
    <row r="51" spans="1:34" ht="15.75" x14ac:dyDescent="0.25">
      <c r="A51" s="16">
        <v>2006</v>
      </c>
      <c r="B51" s="3">
        <v>15</v>
      </c>
      <c r="C51" s="3">
        <v>79</v>
      </c>
      <c r="D51" s="3">
        <v>4</v>
      </c>
      <c r="E51" s="3">
        <v>2</v>
      </c>
      <c r="F51" s="3">
        <v>1</v>
      </c>
      <c r="G51" s="3">
        <v>1</v>
      </c>
      <c r="H51" s="3">
        <v>4</v>
      </c>
      <c r="I51" s="3">
        <v>1</v>
      </c>
      <c r="J51" s="16">
        <f t="shared" si="25"/>
        <v>13</v>
      </c>
      <c r="K51" s="3">
        <v>1</v>
      </c>
      <c r="L51" s="3">
        <v>0</v>
      </c>
      <c r="M51" s="3">
        <v>0</v>
      </c>
      <c r="N51" s="3">
        <v>1</v>
      </c>
      <c r="O51" s="3">
        <v>1</v>
      </c>
      <c r="P51" s="3">
        <v>1</v>
      </c>
      <c r="Q51" s="16">
        <f t="shared" si="26"/>
        <v>4</v>
      </c>
      <c r="R51" s="3">
        <v>7</v>
      </c>
      <c r="S51" s="3"/>
      <c r="T51" s="3"/>
      <c r="U51" s="3">
        <v>5</v>
      </c>
      <c r="V51" s="17">
        <f t="shared" si="33"/>
        <v>0.16455696202531644</v>
      </c>
      <c r="W51" s="6">
        <f t="shared" si="34"/>
        <v>5.0632911392405063E-2</v>
      </c>
      <c r="X51" s="7">
        <f t="shared" si="35"/>
        <v>80</v>
      </c>
      <c r="Y51" s="3">
        <f t="shared" si="32"/>
        <v>2006</v>
      </c>
      <c r="Z51" s="8">
        <f t="shared" si="30"/>
        <v>50</v>
      </c>
      <c r="AA51" s="3"/>
      <c r="AB51" s="3">
        <f t="shared" si="31"/>
        <v>1540</v>
      </c>
      <c r="AC51" s="3"/>
      <c r="AD51" s="3"/>
      <c r="AE51" s="3"/>
      <c r="AF51" s="3"/>
      <c r="AG51" s="3"/>
      <c r="AH51" s="3"/>
    </row>
    <row r="52" spans="1:34" ht="15.75" x14ac:dyDescent="0.25">
      <c r="A52" s="16">
        <v>2007</v>
      </c>
      <c r="B52" s="3">
        <v>8</v>
      </c>
      <c r="C52" s="3">
        <v>51</v>
      </c>
      <c r="D52" s="3">
        <v>6</v>
      </c>
      <c r="E52" s="3">
        <v>3</v>
      </c>
      <c r="F52" s="3">
        <v>5</v>
      </c>
      <c r="G52" s="3">
        <v>0</v>
      </c>
      <c r="H52" s="3">
        <v>7</v>
      </c>
      <c r="I52" s="3">
        <v>2</v>
      </c>
      <c r="J52" s="16">
        <f t="shared" si="25"/>
        <v>23</v>
      </c>
      <c r="K52" s="3">
        <v>1</v>
      </c>
      <c r="L52" s="3">
        <v>0</v>
      </c>
      <c r="M52" s="3">
        <v>0</v>
      </c>
      <c r="N52" s="3">
        <v>1</v>
      </c>
      <c r="O52" s="3">
        <v>1</v>
      </c>
      <c r="P52" s="3">
        <v>1</v>
      </c>
      <c r="Q52" s="16">
        <f t="shared" si="26"/>
        <v>4</v>
      </c>
      <c r="R52" s="3"/>
      <c r="S52" s="3"/>
      <c r="T52" s="3"/>
      <c r="U52" s="3">
        <v>4</v>
      </c>
      <c r="V52" s="17">
        <f t="shared" si="33"/>
        <v>0.45098039215686275</v>
      </c>
      <c r="W52" s="6">
        <f t="shared" si="34"/>
        <v>7.8431372549019607E-2</v>
      </c>
      <c r="X52" s="7">
        <f t="shared" si="35"/>
        <v>100</v>
      </c>
      <c r="Y52" s="3">
        <f t="shared" si="32"/>
        <v>2007</v>
      </c>
      <c r="Z52" s="8">
        <f t="shared" si="30"/>
        <v>50</v>
      </c>
      <c r="AA52" s="3"/>
      <c r="AB52" s="3">
        <f t="shared" si="31"/>
        <v>1540</v>
      </c>
      <c r="AC52" s="3"/>
      <c r="AD52" s="3"/>
      <c r="AE52" s="3"/>
      <c r="AF52" s="3"/>
      <c r="AG52" s="3"/>
      <c r="AH52" s="3"/>
    </row>
    <row r="53" spans="1:34" ht="15.75" x14ac:dyDescent="0.25">
      <c r="A53" s="16">
        <v>2008</v>
      </c>
      <c r="B53" s="3">
        <v>32</v>
      </c>
      <c r="C53" s="3">
        <v>127</v>
      </c>
      <c r="D53" s="3">
        <v>10</v>
      </c>
      <c r="E53" s="3">
        <v>14</v>
      </c>
      <c r="F53" s="3">
        <v>3</v>
      </c>
      <c r="G53" s="3">
        <v>0</v>
      </c>
      <c r="H53" s="3">
        <v>4</v>
      </c>
      <c r="I53" s="3">
        <v>4</v>
      </c>
      <c r="J53" s="16">
        <f t="shared" si="25"/>
        <v>35</v>
      </c>
      <c r="K53" s="3">
        <v>1</v>
      </c>
      <c r="L53" s="3">
        <v>0</v>
      </c>
      <c r="M53" s="7">
        <v>0</v>
      </c>
      <c r="N53" s="7">
        <v>1</v>
      </c>
      <c r="O53" s="7">
        <v>1</v>
      </c>
      <c r="P53" s="7">
        <v>1</v>
      </c>
      <c r="Q53" s="16">
        <f t="shared" si="26"/>
        <v>4</v>
      </c>
      <c r="R53" s="3"/>
      <c r="S53" s="3"/>
      <c r="T53" s="3"/>
      <c r="U53" s="3">
        <v>4</v>
      </c>
      <c r="V53" s="17">
        <f t="shared" si="33"/>
        <v>0.27559055118110237</v>
      </c>
      <c r="W53" s="6">
        <f t="shared" si="34"/>
        <v>3.1496062992125984E-2</v>
      </c>
      <c r="X53" s="7">
        <f t="shared" si="35"/>
        <v>100</v>
      </c>
      <c r="Y53" s="3">
        <f t="shared" si="32"/>
        <v>2008</v>
      </c>
      <c r="Z53" s="8">
        <f t="shared" si="30"/>
        <v>50</v>
      </c>
      <c r="AA53" s="3"/>
      <c r="AB53" s="3">
        <f t="shared" si="31"/>
        <v>1540</v>
      </c>
      <c r="AC53" s="3"/>
      <c r="AD53" s="3"/>
      <c r="AE53" s="3"/>
      <c r="AF53" s="3"/>
      <c r="AG53" s="3"/>
      <c r="AH53" s="3"/>
    </row>
    <row r="54" spans="1:34" ht="15.75" x14ac:dyDescent="0.25">
      <c r="A54" s="16">
        <v>2009</v>
      </c>
      <c r="B54" s="3">
        <v>25</v>
      </c>
      <c r="C54" s="3">
        <v>104</v>
      </c>
      <c r="D54" s="3">
        <v>10</v>
      </c>
      <c r="E54" s="3">
        <v>6</v>
      </c>
      <c r="F54" s="3">
        <v>4</v>
      </c>
      <c r="G54" s="3">
        <v>0</v>
      </c>
      <c r="H54" s="3">
        <v>4</v>
      </c>
      <c r="I54" s="3">
        <v>2</v>
      </c>
      <c r="J54" s="16">
        <f t="shared" si="25"/>
        <v>26</v>
      </c>
      <c r="K54" s="3">
        <v>0</v>
      </c>
      <c r="L54" s="3">
        <v>1</v>
      </c>
      <c r="M54" s="7">
        <v>2</v>
      </c>
      <c r="N54" s="7">
        <v>1</v>
      </c>
      <c r="O54" s="7">
        <v>1</v>
      </c>
      <c r="P54" s="7">
        <v>1</v>
      </c>
      <c r="Q54" s="16">
        <f t="shared" si="26"/>
        <v>6</v>
      </c>
      <c r="R54" s="3"/>
      <c r="S54" s="3"/>
      <c r="T54" s="3"/>
      <c r="U54" s="3">
        <v>6</v>
      </c>
      <c r="V54" s="17">
        <f t="shared" si="33"/>
        <v>0.25</v>
      </c>
      <c r="W54" s="6">
        <f t="shared" si="34"/>
        <v>5.7692307692307696E-2</v>
      </c>
      <c r="X54" s="7">
        <f t="shared" si="35"/>
        <v>100</v>
      </c>
      <c r="Y54" s="3">
        <f t="shared" si="32"/>
        <v>2009</v>
      </c>
      <c r="Z54" s="8">
        <f t="shared" si="30"/>
        <v>66.666666666666671</v>
      </c>
      <c r="AA54" s="3"/>
      <c r="AB54" s="3">
        <f t="shared" si="31"/>
        <v>2460</v>
      </c>
      <c r="AC54" s="3"/>
      <c r="AD54" s="3"/>
      <c r="AE54" s="3"/>
      <c r="AF54" s="3"/>
      <c r="AG54" s="3"/>
      <c r="AH54" s="3"/>
    </row>
    <row r="55" spans="1:34" ht="15.75" x14ac:dyDescent="0.25">
      <c r="A55" s="16">
        <v>2010</v>
      </c>
      <c r="B55" s="3">
        <v>21</v>
      </c>
      <c r="C55" s="3">
        <v>107</v>
      </c>
      <c r="D55" s="3">
        <v>4</v>
      </c>
      <c r="E55" s="3">
        <v>3</v>
      </c>
      <c r="F55" s="3">
        <v>3</v>
      </c>
      <c r="G55" s="3">
        <v>0</v>
      </c>
      <c r="H55" s="3">
        <v>3</v>
      </c>
      <c r="I55" s="3">
        <v>1</v>
      </c>
      <c r="J55" s="16">
        <f t="shared" si="25"/>
        <v>14</v>
      </c>
      <c r="K55" s="3">
        <v>1</v>
      </c>
      <c r="L55" s="3">
        <v>0</v>
      </c>
      <c r="M55" s="7">
        <v>0</v>
      </c>
      <c r="N55" s="7">
        <v>1</v>
      </c>
      <c r="O55" s="7">
        <v>1</v>
      </c>
      <c r="P55" s="7">
        <v>2</v>
      </c>
      <c r="Q55" s="16">
        <f t="shared" si="26"/>
        <v>5</v>
      </c>
      <c r="R55" s="3"/>
      <c r="S55" s="3"/>
      <c r="T55" s="3"/>
      <c r="U55" s="3">
        <v>6</v>
      </c>
      <c r="V55" s="39">
        <f t="shared" si="33"/>
        <v>0.13084112149532709</v>
      </c>
      <c r="W55" s="6">
        <f t="shared" si="34"/>
        <v>4.6728971962616821E-2</v>
      </c>
      <c r="X55" s="7">
        <f t="shared" si="35"/>
        <v>83.333333333333329</v>
      </c>
      <c r="Y55" s="3">
        <f t="shared" si="32"/>
        <v>2010</v>
      </c>
      <c r="Z55" s="8">
        <f t="shared" si="30"/>
        <v>40</v>
      </c>
      <c r="AA55" s="3"/>
      <c r="AB55" s="3">
        <f t="shared" si="31"/>
        <v>2000</v>
      </c>
      <c r="AC55" s="3"/>
      <c r="AD55" s="3"/>
      <c r="AE55" s="3"/>
      <c r="AF55" s="3"/>
      <c r="AG55" s="3"/>
      <c r="AH55" s="3"/>
    </row>
    <row r="56" spans="1:34" ht="15.75" x14ac:dyDescent="0.25">
      <c r="A56" s="16">
        <v>2011</v>
      </c>
      <c r="B56" s="3">
        <v>26</v>
      </c>
      <c r="C56" s="41">
        <v>151</v>
      </c>
      <c r="D56" s="3">
        <v>6</v>
      </c>
      <c r="E56" s="3">
        <v>7</v>
      </c>
      <c r="F56" s="3">
        <v>5</v>
      </c>
      <c r="G56" s="3">
        <v>0</v>
      </c>
      <c r="H56" s="3">
        <v>5</v>
      </c>
      <c r="I56" s="3">
        <v>1</v>
      </c>
      <c r="J56" s="16">
        <f t="shared" si="25"/>
        <v>24</v>
      </c>
      <c r="K56" s="3">
        <v>0</v>
      </c>
      <c r="L56" s="3">
        <v>0</v>
      </c>
      <c r="M56" s="7">
        <v>1</v>
      </c>
      <c r="N56" s="7">
        <v>1</v>
      </c>
      <c r="O56" s="7">
        <v>1</v>
      </c>
      <c r="P56" s="7">
        <v>0</v>
      </c>
      <c r="Q56" s="16">
        <f t="shared" si="26"/>
        <v>3</v>
      </c>
      <c r="R56" s="3"/>
      <c r="S56" s="3"/>
      <c r="T56" s="3"/>
      <c r="U56" s="3">
        <v>6</v>
      </c>
      <c r="V56" s="39">
        <f t="shared" si="33"/>
        <v>0.15894039735099338</v>
      </c>
      <c r="W56" s="6">
        <f t="shared" si="34"/>
        <v>1.9867549668874173E-2</v>
      </c>
      <c r="X56" s="7">
        <f t="shared" si="35"/>
        <v>50</v>
      </c>
      <c r="Y56" s="3">
        <f t="shared" si="32"/>
        <v>2011</v>
      </c>
      <c r="Z56" s="8">
        <f t="shared" si="30"/>
        <v>66.666666666666671</v>
      </c>
      <c r="AA56" s="3"/>
      <c r="AB56" s="3">
        <f t="shared" si="31"/>
        <v>1380</v>
      </c>
      <c r="AC56" s="3"/>
      <c r="AD56" s="3"/>
      <c r="AE56" s="3"/>
      <c r="AF56" s="3"/>
      <c r="AG56" s="3"/>
      <c r="AH56" s="3"/>
    </row>
    <row r="57" spans="1:34" ht="15.75" x14ac:dyDescent="0.25">
      <c r="A57" s="16">
        <v>2012</v>
      </c>
      <c r="B57" s="3">
        <v>21</v>
      </c>
      <c r="C57" s="3">
        <v>111</v>
      </c>
      <c r="D57" s="3">
        <v>6</v>
      </c>
      <c r="E57" s="3">
        <v>4</v>
      </c>
      <c r="F57" s="3">
        <v>1</v>
      </c>
      <c r="G57" s="3">
        <v>0</v>
      </c>
      <c r="H57" s="3">
        <v>1</v>
      </c>
      <c r="I57" s="3">
        <v>0</v>
      </c>
      <c r="J57" s="16">
        <f t="shared" si="25"/>
        <v>12</v>
      </c>
      <c r="K57" s="3">
        <v>0</v>
      </c>
      <c r="L57" s="3">
        <v>0</v>
      </c>
      <c r="M57" s="7">
        <v>1</v>
      </c>
      <c r="N57" s="7">
        <v>0</v>
      </c>
      <c r="O57" s="7">
        <v>1</v>
      </c>
      <c r="P57" s="7">
        <v>0</v>
      </c>
      <c r="Q57" s="16">
        <f t="shared" si="26"/>
        <v>2</v>
      </c>
      <c r="R57" s="3"/>
      <c r="S57" s="3"/>
      <c r="T57" s="3"/>
      <c r="U57" s="3">
        <v>6</v>
      </c>
      <c r="V57" s="39">
        <f t="shared" si="33"/>
        <v>0.10810810810810811</v>
      </c>
      <c r="W57" s="6">
        <f t="shared" si="34"/>
        <v>1.8018018018018018E-2</v>
      </c>
      <c r="X57" s="7">
        <f t="shared" si="35"/>
        <v>33.333333333333336</v>
      </c>
      <c r="Y57" s="3">
        <f t="shared" si="32"/>
        <v>2012</v>
      </c>
      <c r="Z57" s="8">
        <f t="shared" si="30"/>
        <v>50</v>
      </c>
      <c r="AA57" s="3"/>
      <c r="AB57" s="3">
        <f t="shared" si="31"/>
        <v>920</v>
      </c>
      <c r="AC57" s="3"/>
      <c r="AD57" s="3"/>
      <c r="AE57" s="3"/>
      <c r="AF57" s="3"/>
      <c r="AG57" s="3"/>
      <c r="AH57" s="3"/>
    </row>
    <row r="58" spans="1:34" ht="15.75" x14ac:dyDescent="0.25">
      <c r="A58" s="16">
        <v>2013</v>
      </c>
      <c r="B58" s="3">
        <v>21</v>
      </c>
      <c r="C58" s="3">
        <v>96</v>
      </c>
      <c r="D58" s="3">
        <v>0</v>
      </c>
      <c r="E58" s="3">
        <v>0</v>
      </c>
      <c r="F58" s="3">
        <v>1</v>
      </c>
      <c r="G58" s="3">
        <v>0</v>
      </c>
      <c r="H58" s="3">
        <v>1</v>
      </c>
      <c r="I58" s="3">
        <v>1</v>
      </c>
      <c r="J58" s="33">
        <f>SUM(D58:I58)</f>
        <v>3</v>
      </c>
      <c r="K58" s="3">
        <v>0</v>
      </c>
      <c r="L58" s="3">
        <v>0</v>
      </c>
      <c r="M58" s="7">
        <v>0</v>
      </c>
      <c r="N58" s="7">
        <v>0</v>
      </c>
      <c r="O58" s="7">
        <v>0</v>
      </c>
      <c r="P58" s="7">
        <v>0</v>
      </c>
      <c r="Q58" s="33">
        <f>SUM(K58:P58)</f>
        <v>0</v>
      </c>
      <c r="R58" s="3"/>
      <c r="S58" s="3"/>
      <c r="T58" s="3"/>
      <c r="U58" s="3">
        <v>4</v>
      </c>
      <c r="V58" s="29">
        <f t="shared" si="33"/>
        <v>3.125E-2</v>
      </c>
      <c r="W58" s="6">
        <f t="shared" si="34"/>
        <v>0</v>
      </c>
      <c r="X58" s="7">
        <f t="shared" si="35"/>
        <v>0</v>
      </c>
      <c r="Y58" s="3">
        <f>A58</f>
        <v>2013</v>
      </c>
      <c r="Z58" s="8" t="e">
        <f>100*SUM(K58:N58)/SUM(Q58)</f>
        <v>#DIV/0!</v>
      </c>
      <c r="AA58" s="3"/>
      <c r="AB58" s="3">
        <f>(K58+L58)*$AB$2+SUM(M58:P58)*$AB$3</f>
        <v>0</v>
      </c>
      <c r="AC58" s="3"/>
      <c r="AD58" s="3"/>
      <c r="AE58" s="3"/>
      <c r="AF58" s="3"/>
      <c r="AG58" s="3"/>
      <c r="AH58" s="3"/>
    </row>
    <row r="59" spans="1:34" ht="15.75" x14ac:dyDescent="0.25">
      <c r="A59" s="16">
        <v>2014</v>
      </c>
      <c r="B59" s="3">
        <v>22</v>
      </c>
      <c r="C59" s="3">
        <v>103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2</v>
      </c>
      <c r="J59" s="16">
        <f t="shared" ref="J59:J61" si="36">SUM(D59:I59)</f>
        <v>3</v>
      </c>
      <c r="K59" s="3">
        <v>0</v>
      </c>
      <c r="L59" s="3">
        <v>0</v>
      </c>
      <c r="M59" s="7">
        <v>0</v>
      </c>
      <c r="N59" s="7">
        <v>0</v>
      </c>
      <c r="O59" s="7">
        <v>0</v>
      </c>
      <c r="P59" s="7">
        <v>0</v>
      </c>
      <c r="Q59" s="16">
        <f t="shared" ref="Q59:Q61" si="37">SUM(K59:P59)</f>
        <v>0</v>
      </c>
      <c r="R59" s="3"/>
      <c r="S59" s="3"/>
      <c r="T59" s="3"/>
      <c r="U59" s="3">
        <v>4</v>
      </c>
      <c r="V59" s="17">
        <f t="shared" si="33"/>
        <v>2.9126213592233011E-2</v>
      </c>
      <c r="W59" s="6">
        <f t="shared" si="34"/>
        <v>0</v>
      </c>
      <c r="X59" s="7">
        <f t="shared" si="35"/>
        <v>0</v>
      </c>
      <c r="Y59" s="3">
        <f t="shared" ref="Y59:Y61" si="38">A59</f>
        <v>2014</v>
      </c>
      <c r="Z59" s="8" t="e">
        <f t="shared" ref="Z59:Z61" si="39">100*SUM(K59:N59)/SUM(Q59)</f>
        <v>#DIV/0!</v>
      </c>
      <c r="AA59" s="3"/>
      <c r="AB59" s="3">
        <f t="shared" ref="AB59:AB61" si="40">(K59+L59)*$AB$2+SUM(M59:P59)*$AB$3</f>
        <v>0</v>
      </c>
      <c r="AC59" s="3"/>
      <c r="AD59" s="3"/>
      <c r="AE59" s="3"/>
      <c r="AF59" s="3"/>
      <c r="AG59" s="3"/>
      <c r="AH59" s="3"/>
    </row>
    <row r="60" spans="1:34" ht="15.75" x14ac:dyDescent="0.25">
      <c r="A60" s="16">
        <v>2015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16">
        <f t="shared" si="36"/>
        <v>0</v>
      </c>
      <c r="K60" s="3">
        <v>0</v>
      </c>
      <c r="L60" s="3">
        <v>0</v>
      </c>
      <c r="M60" s="7">
        <v>0</v>
      </c>
      <c r="N60" s="7">
        <v>0</v>
      </c>
      <c r="O60" s="7">
        <v>0</v>
      </c>
      <c r="P60" s="7">
        <v>0</v>
      </c>
      <c r="Q60" s="16">
        <f t="shared" si="37"/>
        <v>0</v>
      </c>
      <c r="R60" s="3"/>
      <c r="S60" s="3"/>
      <c r="T60" s="3"/>
      <c r="U60" s="3">
        <v>4</v>
      </c>
      <c r="V60" s="17" t="e">
        <f t="shared" si="33"/>
        <v>#DIV/0!</v>
      </c>
      <c r="W60" s="6" t="e">
        <f t="shared" si="34"/>
        <v>#DIV/0!</v>
      </c>
      <c r="X60" s="7">
        <f t="shared" si="35"/>
        <v>0</v>
      </c>
      <c r="Y60" s="3">
        <f t="shared" si="38"/>
        <v>2015</v>
      </c>
      <c r="Z60" s="8" t="e">
        <f t="shared" si="39"/>
        <v>#DIV/0!</v>
      </c>
      <c r="AA60" s="3"/>
      <c r="AB60" s="3">
        <f t="shared" si="40"/>
        <v>0</v>
      </c>
      <c r="AC60" s="3"/>
      <c r="AD60" s="3"/>
      <c r="AE60" s="3"/>
      <c r="AF60" s="3"/>
      <c r="AG60" s="3"/>
      <c r="AH60" s="3"/>
    </row>
    <row r="61" spans="1:34" ht="15.75" x14ac:dyDescent="0.25">
      <c r="A61" s="16">
        <v>2016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16">
        <f t="shared" si="36"/>
        <v>0</v>
      </c>
      <c r="K61" s="3">
        <v>0</v>
      </c>
      <c r="L61" s="3">
        <v>0</v>
      </c>
      <c r="M61" s="7">
        <v>0</v>
      </c>
      <c r="N61" s="7">
        <v>0</v>
      </c>
      <c r="O61" s="7">
        <v>0</v>
      </c>
      <c r="P61" s="7">
        <v>0</v>
      </c>
      <c r="Q61" s="16">
        <f t="shared" si="37"/>
        <v>0</v>
      </c>
      <c r="R61" s="3"/>
      <c r="S61" s="3"/>
      <c r="T61" s="3"/>
      <c r="U61" s="3">
        <v>4</v>
      </c>
      <c r="V61" s="17" t="e">
        <f t="shared" si="33"/>
        <v>#DIV/0!</v>
      </c>
      <c r="W61" s="6" t="e">
        <f t="shared" si="34"/>
        <v>#DIV/0!</v>
      </c>
      <c r="X61" s="7">
        <f t="shared" si="35"/>
        <v>0</v>
      </c>
      <c r="Y61" s="3">
        <f t="shared" si="38"/>
        <v>2016</v>
      </c>
      <c r="Z61" s="8" t="e">
        <f t="shared" si="39"/>
        <v>#DIV/0!</v>
      </c>
      <c r="AA61" s="3"/>
      <c r="AB61" s="3">
        <f t="shared" si="40"/>
        <v>0</v>
      </c>
      <c r="AC61" s="3"/>
      <c r="AD61" s="3"/>
      <c r="AE61" s="3"/>
      <c r="AF61" s="3"/>
      <c r="AG61" s="3"/>
      <c r="AH61" s="3"/>
    </row>
    <row r="62" spans="1:34" ht="15.75" x14ac:dyDescent="0.25">
      <c r="B62" s="3"/>
      <c r="C62" s="3"/>
      <c r="D62" s="3"/>
      <c r="E62" s="3"/>
      <c r="F62" s="3"/>
      <c r="G62" s="3"/>
      <c r="H62" s="3"/>
      <c r="I62" s="3"/>
      <c r="J62" s="16"/>
      <c r="K62" s="3"/>
      <c r="L62" s="3"/>
      <c r="M62" s="3"/>
      <c r="N62" s="3"/>
      <c r="O62" s="3"/>
      <c r="P62" s="3"/>
      <c r="Q62" s="16"/>
      <c r="R62" s="3"/>
      <c r="S62" s="3"/>
      <c r="T62" s="3"/>
      <c r="U62" s="3"/>
      <c r="V62" s="16"/>
      <c r="W62" s="3"/>
      <c r="X62" s="7"/>
      <c r="Y62" s="3"/>
      <c r="Z62" s="8"/>
      <c r="AA62" s="3"/>
      <c r="AB62" s="3"/>
      <c r="AC62" s="3"/>
      <c r="AD62" s="3"/>
      <c r="AE62" s="3"/>
      <c r="AF62" s="3"/>
      <c r="AG62" s="3"/>
      <c r="AH62" s="3"/>
    </row>
    <row r="63" spans="1:34" ht="23.25" x14ac:dyDescent="0.35">
      <c r="A63" s="18" t="s">
        <v>40</v>
      </c>
      <c r="B63" s="3"/>
      <c r="C63" s="3"/>
      <c r="D63" s="3"/>
      <c r="E63" s="3"/>
      <c r="F63" s="3" t="str">
        <f>F33</f>
        <v>Sette dyr i antall</v>
      </c>
      <c r="G63" s="3"/>
      <c r="H63" s="3"/>
      <c r="I63" s="3"/>
      <c r="J63" s="16"/>
      <c r="K63" s="3"/>
      <c r="L63" s="3"/>
      <c r="M63" s="3" t="str">
        <f>M33</f>
        <v>Skutte dyr i antall</v>
      </c>
      <c r="N63" s="3"/>
      <c r="O63" s="3"/>
      <c r="P63" s="3"/>
      <c r="Q63" s="16"/>
      <c r="R63" s="3"/>
      <c r="S63" s="3"/>
      <c r="T63" s="3"/>
      <c r="U63" s="3"/>
      <c r="V63" s="16"/>
      <c r="W63" s="3"/>
      <c r="X63" s="7"/>
      <c r="Y63" s="3"/>
      <c r="Z63" s="8"/>
      <c r="AA63" s="3"/>
      <c r="AB63" s="3"/>
      <c r="AC63" s="3"/>
      <c r="AD63" s="3"/>
      <c r="AE63" s="3"/>
      <c r="AF63" s="3"/>
      <c r="AG63" s="3"/>
      <c r="AH63" s="3"/>
    </row>
    <row r="64" spans="1:34" ht="15.75" x14ac:dyDescent="0.25">
      <c r="A64" s="16"/>
      <c r="B64" s="3"/>
      <c r="C64" s="3" t="str">
        <f>C34</f>
        <v>Jeger</v>
      </c>
      <c r="D64" s="3"/>
      <c r="E64" s="3"/>
      <c r="F64" s="3"/>
      <c r="G64" s="3"/>
      <c r="H64" s="3"/>
      <c r="I64" s="3"/>
      <c r="J64" s="16"/>
      <c r="K64" s="3" t="str">
        <f>K34</f>
        <v>Kalv</v>
      </c>
      <c r="L64" s="3" t="str">
        <f>L34</f>
        <v>Kalv</v>
      </c>
      <c r="M64" s="3" t="str">
        <f>M34</f>
        <v>1,5 år</v>
      </c>
      <c r="N64" s="3" t="str">
        <f>N34</f>
        <v>1,5 år</v>
      </c>
      <c r="O64" s="3"/>
      <c r="P64" s="3"/>
      <c r="Q64" s="16"/>
      <c r="R64" s="3" t="str">
        <f t="shared" ref="R64:T65" si="41">R34</f>
        <v>Timer</v>
      </c>
      <c r="S64" s="3" t="str">
        <f t="shared" si="41"/>
        <v>Antall</v>
      </c>
      <c r="T64" s="3" t="str">
        <f t="shared" si="41"/>
        <v>Antall</v>
      </c>
      <c r="U64" s="3"/>
      <c r="V64" s="16" t="str">
        <f t="shared" ref="V64:X65" si="42">V34</f>
        <v>Sette pr</v>
      </c>
      <c r="W64" s="3" t="str">
        <f t="shared" si="42"/>
        <v>Skutt pr</v>
      </c>
      <c r="X64" s="7" t="str">
        <f t="shared" si="42"/>
        <v>Fellings</v>
      </c>
      <c r="Y64" s="3"/>
      <c r="Z64" s="3" t="s">
        <v>37</v>
      </c>
      <c r="AA64" s="3"/>
      <c r="AB64" s="3"/>
      <c r="AC64" s="3"/>
      <c r="AD64" s="3"/>
      <c r="AE64" s="3"/>
      <c r="AF64" s="3"/>
      <c r="AG64" s="3"/>
      <c r="AH64" s="3"/>
    </row>
    <row r="65" spans="1:34" ht="15.75" x14ac:dyDescent="0.25">
      <c r="A65" s="16" t="str">
        <f>A35</f>
        <v>År</v>
      </c>
      <c r="B65" s="3" t="str">
        <f>B35</f>
        <v>Dager</v>
      </c>
      <c r="C65" s="3" t="str">
        <f>C35</f>
        <v>dager</v>
      </c>
      <c r="D65" s="3" t="str">
        <f t="shared" ref="D65:J65" si="43">D35</f>
        <v>Okse</v>
      </c>
      <c r="E65" s="3" t="str">
        <f t="shared" si="43"/>
        <v>Ku u/</v>
      </c>
      <c r="F65" s="3" t="str">
        <f t="shared" si="43"/>
        <v>Ku m/1</v>
      </c>
      <c r="G65" s="3" t="str">
        <f t="shared" si="43"/>
        <v>Ku m/2</v>
      </c>
      <c r="H65" s="3" t="str">
        <f t="shared" si="43"/>
        <v>Kalv</v>
      </c>
      <c r="I65" s="3" t="str">
        <f t="shared" si="43"/>
        <v>Ukjent</v>
      </c>
      <c r="J65" s="16" t="str">
        <f t="shared" si="43"/>
        <v>Sum</v>
      </c>
      <c r="K65" s="3" t="str">
        <f>K35</f>
        <v>hann</v>
      </c>
      <c r="L65" s="3" t="str">
        <f>L35</f>
        <v>hunn</v>
      </c>
      <c r="M65" s="3" t="str">
        <f>M35</f>
        <v>hann</v>
      </c>
      <c r="N65" s="3" t="str">
        <f>N35</f>
        <v>kvige</v>
      </c>
      <c r="O65" s="3" t="str">
        <f>O35</f>
        <v>Okse</v>
      </c>
      <c r="P65" s="3" t="str">
        <f>P35</f>
        <v>Ku</v>
      </c>
      <c r="Q65" s="16" t="str">
        <f>Q35</f>
        <v>Sum</v>
      </c>
      <c r="R65" s="3" t="str">
        <f t="shared" si="41"/>
        <v>/dag</v>
      </c>
      <c r="S65" s="3" t="str">
        <f t="shared" si="41"/>
        <v>før jakt</v>
      </c>
      <c r="T65" s="3" t="str">
        <f t="shared" si="41"/>
        <v>etter</v>
      </c>
      <c r="U65" s="3" t="str">
        <f>U35</f>
        <v>Kvote</v>
      </c>
      <c r="V65" s="16" t="str">
        <f t="shared" si="42"/>
        <v>jegerdag</v>
      </c>
      <c r="W65" s="3" t="str">
        <f t="shared" si="42"/>
        <v>Jegerdag</v>
      </c>
      <c r="X65" s="7" t="str">
        <f t="shared" si="42"/>
        <v>prosent</v>
      </c>
      <c r="Y65" s="3" t="str">
        <f>A63</f>
        <v>Røkeberg</v>
      </c>
      <c r="Z65" s="3" t="s">
        <v>38</v>
      </c>
      <c r="AA65" s="3"/>
      <c r="AB65" s="3" t="s">
        <v>54</v>
      </c>
      <c r="AC65" s="3"/>
      <c r="AD65" s="3"/>
      <c r="AE65" s="3"/>
      <c r="AF65" s="3"/>
      <c r="AG65" s="3"/>
      <c r="AH65" s="3"/>
    </row>
    <row r="66" spans="1:34" ht="15.75" x14ac:dyDescent="0.25">
      <c r="A66" s="16">
        <v>1991</v>
      </c>
      <c r="B66" s="3">
        <v>12</v>
      </c>
      <c r="C66" s="3">
        <v>39</v>
      </c>
      <c r="D66" s="3">
        <v>6</v>
      </c>
      <c r="E66" s="3">
        <v>9</v>
      </c>
      <c r="F66" s="3">
        <v>2</v>
      </c>
      <c r="G66" s="3">
        <v>1</v>
      </c>
      <c r="H66" s="3">
        <v>4</v>
      </c>
      <c r="I66" s="3">
        <v>0</v>
      </c>
      <c r="J66" s="16">
        <f t="shared" ref="J66:J87" si="44">SUM(D66:I66)</f>
        <v>22</v>
      </c>
      <c r="K66" s="3">
        <v>0</v>
      </c>
      <c r="L66" s="3">
        <v>2</v>
      </c>
      <c r="M66" s="3">
        <v>1</v>
      </c>
      <c r="N66" s="3">
        <v>1</v>
      </c>
      <c r="O66" s="3">
        <v>3</v>
      </c>
      <c r="P66" s="3">
        <v>0</v>
      </c>
      <c r="Q66" s="16">
        <f t="shared" ref="Q66:Q87" si="45">SUM(K66:P66)</f>
        <v>7</v>
      </c>
      <c r="R66" s="3">
        <v>8</v>
      </c>
      <c r="S66" s="3">
        <v>3</v>
      </c>
      <c r="T66" s="3">
        <v>1</v>
      </c>
      <c r="U66" s="3"/>
      <c r="V66" s="17">
        <f t="shared" ref="V66:V79" si="46">J66/C66</f>
        <v>0.5641025641025641</v>
      </c>
      <c r="W66" s="6">
        <f t="shared" ref="W66:W79" si="47">Q66/C66</f>
        <v>0.17948717948717949</v>
      </c>
      <c r="X66" s="7" t="e">
        <f t="shared" ref="X66:X79" si="48">Q66*100/U66</f>
        <v>#DIV/0!</v>
      </c>
      <c r="Y66" s="3">
        <v>1991</v>
      </c>
      <c r="Z66" s="8">
        <f t="shared" ref="Z66:Z79" si="49">100*SUM(K66:N66)/SUM(Q66)</f>
        <v>57.142857142857146</v>
      </c>
      <c r="AA66" s="3"/>
      <c r="AB66" s="3">
        <f>(K66+L66)*$AB$2+SUM(M66:P66)*$AB$3</f>
        <v>2620</v>
      </c>
      <c r="AC66" s="3"/>
      <c r="AD66" s="3"/>
      <c r="AE66" s="3"/>
      <c r="AF66" s="3"/>
      <c r="AG66" s="3"/>
      <c r="AH66" s="3"/>
    </row>
    <row r="67" spans="1:34" ht="15.75" x14ac:dyDescent="0.25">
      <c r="A67" s="16">
        <v>1992</v>
      </c>
      <c r="B67" s="3">
        <v>17</v>
      </c>
      <c r="C67" s="3">
        <v>47</v>
      </c>
      <c r="D67" s="3">
        <v>12</v>
      </c>
      <c r="E67" s="3">
        <v>4</v>
      </c>
      <c r="F67" s="3">
        <v>6</v>
      </c>
      <c r="G67" s="3">
        <v>3</v>
      </c>
      <c r="H67" s="3">
        <v>12</v>
      </c>
      <c r="I67" s="3">
        <v>0</v>
      </c>
      <c r="J67" s="16">
        <f t="shared" si="44"/>
        <v>37</v>
      </c>
      <c r="K67" s="3">
        <v>2</v>
      </c>
      <c r="L67" s="3">
        <v>1</v>
      </c>
      <c r="M67" s="3">
        <v>1</v>
      </c>
      <c r="N67" s="3">
        <v>0</v>
      </c>
      <c r="O67" s="3">
        <v>4</v>
      </c>
      <c r="P67" s="3">
        <v>1</v>
      </c>
      <c r="Q67" s="16">
        <f t="shared" si="45"/>
        <v>9</v>
      </c>
      <c r="R67" s="3">
        <v>5</v>
      </c>
      <c r="S67" s="3">
        <v>4</v>
      </c>
      <c r="T67" s="3">
        <v>3</v>
      </c>
      <c r="U67" s="3"/>
      <c r="V67" s="17">
        <f t="shared" si="46"/>
        <v>0.78723404255319152</v>
      </c>
      <c r="W67" s="6">
        <f t="shared" si="47"/>
        <v>0.19148936170212766</v>
      </c>
      <c r="X67" s="7" t="e">
        <f t="shared" si="48"/>
        <v>#DIV/0!</v>
      </c>
      <c r="Y67" s="3">
        <v>1992</v>
      </c>
      <c r="Z67" s="8">
        <f t="shared" si="49"/>
        <v>44.444444444444443</v>
      </c>
      <c r="AA67" s="3"/>
      <c r="AB67" s="3">
        <f>(K67+L67)*$AB$2+SUM(M67:P67)*$AB$3</f>
        <v>3240</v>
      </c>
      <c r="AC67" s="3"/>
      <c r="AD67" s="3"/>
      <c r="AE67" s="3"/>
      <c r="AF67" s="3"/>
      <c r="AG67" s="3"/>
      <c r="AH67" s="3"/>
    </row>
    <row r="68" spans="1:34" ht="15.75" x14ac:dyDescent="0.25">
      <c r="A68" s="16">
        <v>1993</v>
      </c>
      <c r="B68" s="3">
        <v>26</v>
      </c>
      <c r="C68" s="3">
        <v>69</v>
      </c>
      <c r="D68" s="3">
        <v>19</v>
      </c>
      <c r="E68" s="3">
        <v>5</v>
      </c>
      <c r="F68" s="3">
        <v>9</v>
      </c>
      <c r="G68" s="3">
        <v>1</v>
      </c>
      <c r="H68" s="3">
        <v>11</v>
      </c>
      <c r="I68" s="3">
        <v>4</v>
      </c>
      <c r="J68" s="16">
        <f t="shared" si="44"/>
        <v>49</v>
      </c>
      <c r="K68" s="3">
        <v>2</v>
      </c>
      <c r="L68" s="3">
        <v>2</v>
      </c>
      <c r="M68" s="3">
        <v>3</v>
      </c>
      <c r="N68" s="3">
        <v>0</v>
      </c>
      <c r="O68" s="3">
        <v>3</v>
      </c>
      <c r="P68" s="3">
        <v>2</v>
      </c>
      <c r="Q68" s="16">
        <f t="shared" si="45"/>
        <v>12</v>
      </c>
      <c r="R68" s="3">
        <v>5</v>
      </c>
      <c r="S68" s="3">
        <v>20</v>
      </c>
      <c r="T68" s="3">
        <v>10</v>
      </c>
      <c r="U68" s="3">
        <v>12</v>
      </c>
      <c r="V68" s="17">
        <f t="shared" si="46"/>
        <v>0.71014492753623193</v>
      </c>
      <c r="W68" s="6">
        <f t="shared" si="47"/>
        <v>0.17391304347826086</v>
      </c>
      <c r="X68" s="7">
        <f t="shared" si="48"/>
        <v>100</v>
      </c>
      <c r="Y68" s="3">
        <v>1993</v>
      </c>
      <c r="Z68" s="8">
        <f t="shared" si="49"/>
        <v>58.333333333333336</v>
      </c>
      <c r="AA68" s="3"/>
      <c r="AB68" s="3">
        <f t="shared" ref="AB68:AB87" si="50">(K68+L68)*$AB$2+SUM(M68:P68)*$AB$3</f>
        <v>4320</v>
      </c>
      <c r="AC68" s="3"/>
      <c r="AD68" s="3"/>
      <c r="AE68" s="3"/>
      <c r="AF68" s="3"/>
      <c r="AG68" s="3"/>
      <c r="AH68" s="3"/>
    </row>
    <row r="69" spans="1:34" ht="15.75" x14ac:dyDescent="0.25">
      <c r="A69" s="16">
        <v>1994</v>
      </c>
      <c r="B69" s="3">
        <v>21</v>
      </c>
      <c r="C69" s="3">
        <v>61</v>
      </c>
      <c r="D69" s="3">
        <v>9</v>
      </c>
      <c r="E69" s="3">
        <v>8</v>
      </c>
      <c r="F69" s="3">
        <v>10</v>
      </c>
      <c r="G69" s="3">
        <v>2</v>
      </c>
      <c r="H69" s="3">
        <v>16</v>
      </c>
      <c r="I69" s="3">
        <v>4</v>
      </c>
      <c r="J69" s="16">
        <f t="shared" si="44"/>
        <v>49</v>
      </c>
      <c r="K69" s="3">
        <v>4</v>
      </c>
      <c r="L69" s="3">
        <v>1</v>
      </c>
      <c r="M69" s="3">
        <v>1</v>
      </c>
      <c r="N69" s="3">
        <v>1</v>
      </c>
      <c r="O69" s="3">
        <v>3</v>
      </c>
      <c r="P69" s="3">
        <v>2</v>
      </c>
      <c r="Q69" s="16">
        <f t="shared" si="45"/>
        <v>12</v>
      </c>
      <c r="R69" s="3">
        <v>5</v>
      </c>
      <c r="S69" s="3">
        <v>18</v>
      </c>
      <c r="T69" s="3">
        <v>6</v>
      </c>
      <c r="U69" s="3">
        <v>12</v>
      </c>
      <c r="V69" s="17">
        <f t="shared" si="46"/>
        <v>0.80327868852459017</v>
      </c>
      <c r="W69" s="6">
        <f t="shared" si="47"/>
        <v>0.19672131147540983</v>
      </c>
      <c r="X69" s="7">
        <f t="shared" si="48"/>
        <v>100</v>
      </c>
      <c r="Y69" s="3">
        <v>1994</v>
      </c>
      <c r="Z69" s="8">
        <f t="shared" si="49"/>
        <v>58.333333333333336</v>
      </c>
      <c r="AA69" s="3"/>
      <c r="AB69" s="3">
        <f t="shared" si="50"/>
        <v>4020</v>
      </c>
      <c r="AC69" s="3"/>
      <c r="AD69" s="3"/>
      <c r="AE69" s="3"/>
      <c r="AF69" s="3"/>
      <c r="AG69" s="3"/>
      <c r="AH69" s="3"/>
    </row>
    <row r="70" spans="1:34" ht="15.75" x14ac:dyDescent="0.25">
      <c r="A70" s="16">
        <v>1995</v>
      </c>
      <c r="B70" s="3">
        <v>15</v>
      </c>
      <c r="C70" s="3">
        <v>48</v>
      </c>
      <c r="D70" s="3">
        <v>8</v>
      </c>
      <c r="E70" s="3">
        <v>7</v>
      </c>
      <c r="F70" s="3">
        <v>6</v>
      </c>
      <c r="G70" s="3">
        <v>3</v>
      </c>
      <c r="H70" s="3">
        <v>12</v>
      </c>
      <c r="I70" s="3">
        <v>1</v>
      </c>
      <c r="J70" s="16">
        <f t="shared" si="44"/>
        <v>37</v>
      </c>
      <c r="K70" s="3">
        <v>4</v>
      </c>
      <c r="L70" s="3">
        <v>1</v>
      </c>
      <c r="M70" s="3">
        <v>1</v>
      </c>
      <c r="N70" s="3">
        <v>0</v>
      </c>
      <c r="O70" s="3">
        <v>4</v>
      </c>
      <c r="P70" s="3">
        <v>1</v>
      </c>
      <c r="Q70" s="16">
        <f t="shared" si="45"/>
        <v>11</v>
      </c>
      <c r="R70" s="3">
        <v>5</v>
      </c>
      <c r="S70" s="3">
        <v>20</v>
      </c>
      <c r="T70" s="3">
        <v>15</v>
      </c>
      <c r="U70" s="3">
        <v>11</v>
      </c>
      <c r="V70" s="17">
        <f t="shared" si="46"/>
        <v>0.77083333333333337</v>
      </c>
      <c r="W70" s="6">
        <f t="shared" si="47"/>
        <v>0.22916666666666666</v>
      </c>
      <c r="X70" s="7">
        <f t="shared" si="48"/>
        <v>100</v>
      </c>
      <c r="Y70" s="3">
        <v>1995</v>
      </c>
      <c r="Z70" s="8">
        <f t="shared" si="49"/>
        <v>54.545454545454547</v>
      </c>
      <c r="AA70" s="3"/>
      <c r="AB70" s="3">
        <f t="shared" si="50"/>
        <v>3560</v>
      </c>
      <c r="AC70" s="3"/>
      <c r="AD70" s="3"/>
      <c r="AE70" s="3"/>
      <c r="AF70" s="3"/>
      <c r="AG70" s="3"/>
      <c r="AH70" s="3"/>
    </row>
    <row r="71" spans="1:34" ht="15.75" x14ac:dyDescent="0.25">
      <c r="A71" s="16">
        <v>1996</v>
      </c>
      <c r="B71" s="3">
        <v>9</v>
      </c>
      <c r="C71" s="3">
        <v>32</v>
      </c>
      <c r="D71" s="3">
        <v>9</v>
      </c>
      <c r="E71" s="3">
        <v>5</v>
      </c>
      <c r="F71" s="3">
        <v>5</v>
      </c>
      <c r="G71" s="3">
        <v>1</v>
      </c>
      <c r="H71" s="3">
        <v>7</v>
      </c>
      <c r="I71" s="3">
        <v>3</v>
      </c>
      <c r="J71" s="16">
        <f t="shared" si="44"/>
        <v>30</v>
      </c>
      <c r="K71" s="3">
        <v>2</v>
      </c>
      <c r="L71" s="3">
        <v>1</v>
      </c>
      <c r="M71" s="3">
        <v>2</v>
      </c>
      <c r="N71" s="3">
        <v>2</v>
      </c>
      <c r="O71" s="3">
        <v>4</v>
      </c>
      <c r="P71" s="3">
        <v>2</v>
      </c>
      <c r="Q71" s="16">
        <f t="shared" si="45"/>
        <v>13</v>
      </c>
      <c r="R71" s="3">
        <v>5</v>
      </c>
      <c r="S71" s="3">
        <v>25</v>
      </c>
      <c r="T71" s="3">
        <v>20</v>
      </c>
      <c r="U71" s="3">
        <v>13</v>
      </c>
      <c r="V71" s="17">
        <f t="shared" si="46"/>
        <v>0.9375</v>
      </c>
      <c r="W71" s="6">
        <f t="shared" si="47"/>
        <v>0.40625</v>
      </c>
      <c r="X71" s="7">
        <f t="shared" si="48"/>
        <v>100</v>
      </c>
      <c r="Y71" s="3">
        <v>1996</v>
      </c>
      <c r="Z71" s="8">
        <f t="shared" si="49"/>
        <v>53.846153846153847</v>
      </c>
      <c r="AA71" s="3"/>
      <c r="AB71" s="3">
        <f t="shared" si="50"/>
        <v>5080</v>
      </c>
      <c r="AC71" s="3"/>
      <c r="AD71" s="3"/>
      <c r="AE71" s="3"/>
      <c r="AF71" s="3"/>
      <c r="AG71" s="3"/>
      <c r="AH71" s="3"/>
    </row>
    <row r="72" spans="1:34" ht="15.75" x14ac:dyDescent="0.25">
      <c r="A72" s="16">
        <v>1997</v>
      </c>
      <c r="B72" s="3">
        <v>26</v>
      </c>
      <c r="C72" s="3">
        <v>101</v>
      </c>
      <c r="D72" s="3">
        <v>8</v>
      </c>
      <c r="E72" s="3">
        <v>10</v>
      </c>
      <c r="F72" s="3">
        <v>8</v>
      </c>
      <c r="G72" s="3">
        <v>2</v>
      </c>
      <c r="H72" s="3">
        <v>16</v>
      </c>
      <c r="I72" s="3">
        <v>10</v>
      </c>
      <c r="J72" s="16">
        <f t="shared" si="44"/>
        <v>54</v>
      </c>
      <c r="K72" s="3">
        <v>3</v>
      </c>
      <c r="L72" s="3">
        <v>6</v>
      </c>
      <c r="M72" s="3">
        <v>1</v>
      </c>
      <c r="N72" s="3">
        <v>1</v>
      </c>
      <c r="O72" s="3">
        <v>4</v>
      </c>
      <c r="P72" s="3">
        <v>4</v>
      </c>
      <c r="Q72" s="16">
        <f t="shared" si="45"/>
        <v>19</v>
      </c>
      <c r="R72" s="3">
        <v>6</v>
      </c>
      <c r="S72" s="3">
        <v>30</v>
      </c>
      <c r="T72" s="3">
        <v>10</v>
      </c>
      <c r="U72" s="3">
        <v>19</v>
      </c>
      <c r="V72" s="17">
        <f t="shared" si="46"/>
        <v>0.53465346534653468</v>
      </c>
      <c r="W72" s="6">
        <f t="shared" si="47"/>
        <v>0.18811881188118812</v>
      </c>
      <c r="X72" s="7">
        <f t="shared" si="48"/>
        <v>100</v>
      </c>
      <c r="Y72" s="3">
        <v>1997</v>
      </c>
      <c r="Z72" s="8">
        <f t="shared" si="49"/>
        <v>57.89473684210526</v>
      </c>
      <c r="AA72" s="3"/>
      <c r="AB72" s="3">
        <f t="shared" si="50"/>
        <v>6040</v>
      </c>
      <c r="AC72" s="3"/>
      <c r="AD72" s="3"/>
      <c r="AE72" s="3"/>
      <c r="AF72" s="3"/>
      <c r="AG72" s="3"/>
      <c r="AH72" s="3"/>
    </row>
    <row r="73" spans="1:34" ht="15.75" x14ac:dyDescent="0.25">
      <c r="A73" s="16">
        <v>1998</v>
      </c>
      <c r="B73" s="3">
        <v>20</v>
      </c>
      <c r="C73" s="3">
        <v>59</v>
      </c>
      <c r="D73" s="3">
        <v>10</v>
      </c>
      <c r="E73" s="3">
        <v>5</v>
      </c>
      <c r="F73" s="3">
        <v>8</v>
      </c>
      <c r="G73" s="3">
        <v>0</v>
      </c>
      <c r="H73" s="3">
        <v>9</v>
      </c>
      <c r="I73" s="3">
        <v>1</v>
      </c>
      <c r="J73" s="16">
        <f t="shared" si="44"/>
        <v>33</v>
      </c>
      <c r="K73" s="3">
        <v>4</v>
      </c>
      <c r="L73" s="3">
        <v>3</v>
      </c>
      <c r="M73" s="3">
        <v>3</v>
      </c>
      <c r="N73" s="3">
        <v>0</v>
      </c>
      <c r="O73" s="3">
        <v>4</v>
      </c>
      <c r="P73" s="3">
        <v>3</v>
      </c>
      <c r="Q73" s="16">
        <f t="shared" si="45"/>
        <v>17</v>
      </c>
      <c r="R73" s="3">
        <v>6</v>
      </c>
      <c r="S73" s="3">
        <v>20</v>
      </c>
      <c r="T73" s="3">
        <v>10</v>
      </c>
      <c r="U73" s="3">
        <v>17</v>
      </c>
      <c r="V73" s="17">
        <f t="shared" si="46"/>
        <v>0.55932203389830504</v>
      </c>
      <c r="W73" s="6">
        <f t="shared" si="47"/>
        <v>0.28813559322033899</v>
      </c>
      <c r="X73" s="7">
        <f t="shared" si="48"/>
        <v>100</v>
      </c>
      <c r="Y73" s="3">
        <v>1998</v>
      </c>
      <c r="Z73" s="8">
        <f t="shared" si="49"/>
        <v>58.823529411764703</v>
      </c>
      <c r="AA73" s="3"/>
      <c r="AB73" s="3">
        <f t="shared" si="50"/>
        <v>5720</v>
      </c>
      <c r="AC73" s="3"/>
      <c r="AD73" s="3"/>
      <c r="AE73" s="3"/>
      <c r="AF73" s="3"/>
      <c r="AG73" s="3"/>
      <c r="AH73" s="3"/>
    </row>
    <row r="74" spans="1:34" ht="15.75" x14ac:dyDescent="0.25">
      <c r="A74" s="16">
        <v>1999</v>
      </c>
      <c r="B74" s="3">
        <v>25</v>
      </c>
      <c r="C74" s="3">
        <v>84</v>
      </c>
      <c r="D74" s="3">
        <v>6</v>
      </c>
      <c r="E74" s="3">
        <v>10</v>
      </c>
      <c r="F74" s="3">
        <v>4</v>
      </c>
      <c r="G74" s="3">
        <v>2</v>
      </c>
      <c r="H74" s="3">
        <v>8</v>
      </c>
      <c r="I74" s="3">
        <v>5</v>
      </c>
      <c r="J74" s="16">
        <f t="shared" si="44"/>
        <v>35</v>
      </c>
      <c r="K74" s="3">
        <v>3</v>
      </c>
      <c r="L74" s="3">
        <v>3</v>
      </c>
      <c r="M74" s="3">
        <v>0</v>
      </c>
      <c r="N74" s="3">
        <v>1</v>
      </c>
      <c r="O74" s="3">
        <v>3</v>
      </c>
      <c r="P74" s="3">
        <v>2</v>
      </c>
      <c r="Q74" s="16">
        <f t="shared" si="45"/>
        <v>12</v>
      </c>
      <c r="R74" s="3">
        <v>6</v>
      </c>
      <c r="S74" s="3">
        <v>15</v>
      </c>
      <c r="T74" s="3">
        <v>8</v>
      </c>
      <c r="U74" s="3">
        <v>17</v>
      </c>
      <c r="V74" s="17">
        <f t="shared" si="46"/>
        <v>0.41666666666666669</v>
      </c>
      <c r="W74" s="6">
        <f t="shared" si="47"/>
        <v>0.14285714285714285</v>
      </c>
      <c r="X74" s="7">
        <f t="shared" si="48"/>
        <v>70.588235294117652</v>
      </c>
      <c r="Y74" s="3">
        <v>1999</v>
      </c>
      <c r="Z74" s="8">
        <f t="shared" si="49"/>
        <v>58.333333333333336</v>
      </c>
      <c r="AA74" s="3"/>
      <c r="AB74" s="3">
        <f t="shared" si="50"/>
        <v>3720</v>
      </c>
      <c r="AC74" s="3"/>
      <c r="AD74" s="3"/>
      <c r="AE74" s="3"/>
      <c r="AF74" s="3"/>
      <c r="AG74" s="3"/>
      <c r="AH74" s="3"/>
    </row>
    <row r="75" spans="1:34" ht="15.75" x14ac:dyDescent="0.25">
      <c r="A75" s="16">
        <v>2000</v>
      </c>
      <c r="B75" s="3">
        <v>11</v>
      </c>
      <c r="C75" s="3">
        <v>44</v>
      </c>
      <c r="D75" s="3">
        <v>10</v>
      </c>
      <c r="E75" s="3">
        <v>5</v>
      </c>
      <c r="F75" s="3">
        <v>3</v>
      </c>
      <c r="G75" s="3">
        <v>1</v>
      </c>
      <c r="H75" s="3">
        <v>5</v>
      </c>
      <c r="I75" s="3">
        <v>3</v>
      </c>
      <c r="J75" s="16">
        <f t="shared" si="44"/>
        <v>27</v>
      </c>
      <c r="K75" s="3">
        <v>2</v>
      </c>
      <c r="L75" s="3">
        <v>4</v>
      </c>
      <c r="M75" s="3">
        <v>3</v>
      </c>
      <c r="N75" s="3">
        <v>0</v>
      </c>
      <c r="O75" s="3">
        <v>3</v>
      </c>
      <c r="P75" s="3">
        <v>3</v>
      </c>
      <c r="Q75" s="16">
        <f t="shared" si="45"/>
        <v>15</v>
      </c>
      <c r="R75" s="3">
        <v>6</v>
      </c>
      <c r="S75" s="3">
        <v>0</v>
      </c>
      <c r="T75" s="3">
        <v>0</v>
      </c>
      <c r="U75" s="3">
        <v>15</v>
      </c>
      <c r="V75" s="17">
        <f t="shared" si="46"/>
        <v>0.61363636363636365</v>
      </c>
      <c r="W75" s="6">
        <f t="shared" si="47"/>
        <v>0.34090909090909088</v>
      </c>
      <c r="X75" s="7">
        <f t="shared" si="48"/>
        <v>100</v>
      </c>
      <c r="Y75" s="3">
        <v>2000</v>
      </c>
      <c r="Z75" s="8">
        <f t="shared" si="49"/>
        <v>60</v>
      </c>
      <c r="AA75" s="3"/>
      <c r="AB75" s="3">
        <f t="shared" si="50"/>
        <v>5100</v>
      </c>
      <c r="AC75" s="3"/>
      <c r="AD75" s="3"/>
      <c r="AE75" s="3"/>
      <c r="AF75" s="3"/>
      <c r="AG75" s="3"/>
      <c r="AH75" s="3"/>
    </row>
    <row r="76" spans="1:34" ht="15.75" x14ac:dyDescent="0.25">
      <c r="A76" s="16">
        <v>2001</v>
      </c>
      <c r="B76" s="3">
        <v>26</v>
      </c>
      <c r="C76" s="3">
        <v>87</v>
      </c>
      <c r="D76" s="3">
        <v>4</v>
      </c>
      <c r="E76" s="3">
        <v>2</v>
      </c>
      <c r="F76" s="3">
        <v>8</v>
      </c>
      <c r="G76" s="3">
        <v>2</v>
      </c>
      <c r="H76" s="3">
        <v>12</v>
      </c>
      <c r="I76" s="3">
        <v>3</v>
      </c>
      <c r="J76" s="16">
        <f t="shared" si="44"/>
        <v>31</v>
      </c>
      <c r="K76" s="3">
        <v>4</v>
      </c>
      <c r="L76" s="3">
        <v>1</v>
      </c>
      <c r="M76" s="3">
        <v>2</v>
      </c>
      <c r="N76" s="3">
        <v>0</v>
      </c>
      <c r="O76" s="3">
        <v>0</v>
      </c>
      <c r="P76" s="3">
        <v>2</v>
      </c>
      <c r="Q76" s="16">
        <f t="shared" si="45"/>
        <v>9</v>
      </c>
      <c r="R76" s="3">
        <v>5</v>
      </c>
      <c r="S76" s="3">
        <v>0</v>
      </c>
      <c r="T76" s="3">
        <v>0</v>
      </c>
      <c r="U76" s="3">
        <v>0</v>
      </c>
      <c r="V76" s="17">
        <f t="shared" si="46"/>
        <v>0.35632183908045978</v>
      </c>
      <c r="W76" s="6">
        <f t="shared" si="47"/>
        <v>0.10344827586206896</v>
      </c>
      <c r="X76" s="7" t="e">
        <f t="shared" si="48"/>
        <v>#DIV/0!</v>
      </c>
      <c r="Y76" s="3">
        <f t="shared" ref="Y76:Y87" si="51">A76</f>
        <v>2001</v>
      </c>
      <c r="Z76" s="8">
        <f t="shared" si="49"/>
        <v>77.777777777777771</v>
      </c>
      <c r="AA76" s="3"/>
      <c r="AB76" s="3">
        <f t="shared" si="50"/>
        <v>2640</v>
      </c>
      <c r="AC76" s="3"/>
      <c r="AD76" s="3"/>
      <c r="AE76" s="3"/>
      <c r="AF76" s="3"/>
      <c r="AG76" s="3"/>
      <c r="AH76" s="3"/>
    </row>
    <row r="77" spans="1:34" ht="15.75" x14ac:dyDescent="0.25">
      <c r="A77" s="16">
        <v>2002</v>
      </c>
      <c r="B77" s="3">
        <v>0</v>
      </c>
      <c r="C77" s="3">
        <v>51</v>
      </c>
      <c r="D77" s="3">
        <v>4</v>
      </c>
      <c r="E77" s="3">
        <v>2</v>
      </c>
      <c r="F77" s="3">
        <v>7</v>
      </c>
      <c r="G77" s="3">
        <v>2</v>
      </c>
      <c r="H77" s="3">
        <v>11</v>
      </c>
      <c r="I77" s="3">
        <v>3</v>
      </c>
      <c r="J77" s="5">
        <f t="shared" si="44"/>
        <v>29</v>
      </c>
      <c r="K77" s="3">
        <v>5</v>
      </c>
      <c r="L77" s="3">
        <v>3</v>
      </c>
      <c r="M77" s="3">
        <v>1</v>
      </c>
      <c r="N77" s="3">
        <v>0</v>
      </c>
      <c r="O77" s="3">
        <v>2</v>
      </c>
      <c r="P77" s="3">
        <v>3</v>
      </c>
      <c r="Q77" s="5">
        <f t="shared" si="45"/>
        <v>14</v>
      </c>
      <c r="R77" s="3">
        <v>7</v>
      </c>
      <c r="S77" s="3">
        <v>0</v>
      </c>
      <c r="T77" s="3">
        <v>0</v>
      </c>
      <c r="U77" s="3">
        <v>0</v>
      </c>
      <c r="V77" s="17">
        <f t="shared" si="46"/>
        <v>0.56862745098039214</v>
      </c>
      <c r="W77" s="6">
        <f t="shared" si="47"/>
        <v>0.27450980392156865</v>
      </c>
      <c r="X77" s="7" t="e">
        <f t="shared" si="48"/>
        <v>#DIV/0!</v>
      </c>
      <c r="Y77" s="3">
        <f t="shared" si="51"/>
        <v>2002</v>
      </c>
      <c r="Z77" s="8">
        <f t="shared" si="49"/>
        <v>64.285714285714292</v>
      </c>
      <c r="AA77" s="3"/>
      <c r="AB77" s="3">
        <f t="shared" si="50"/>
        <v>4040</v>
      </c>
      <c r="AC77" s="3"/>
      <c r="AD77" s="3"/>
      <c r="AE77" s="3"/>
      <c r="AF77" s="3"/>
      <c r="AG77" s="3"/>
      <c r="AH77" s="3"/>
    </row>
    <row r="78" spans="1:34" ht="15.75" x14ac:dyDescent="0.25">
      <c r="A78" s="16">
        <v>2003</v>
      </c>
      <c r="B78" s="3">
        <v>26</v>
      </c>
      <c r="C78" s="3">
        <v>79</v>
      </c>
      <c r="D78" s="3">
        <v>10</v>
      </c>
      <c r="E78" s="3">
        <v>2</v>
      </c>
      <c r="F78" s="3">
        <v>6</v>
      </c>
      <c r="G78" s="3">
        <v>4</v>
      </c>
      <c r="H78" s="3">
        <v>14</v>
      </c>
      <c r="I78" s="3">
        <v>3</v>
      </c>
      <c r="J78" s="5">
        <f t="shared" si="44"/>
        <v>39</v>
      </c>
      <c r="K78" s="3">
        <v>4</v>
      </c>
      <c r="L78" s="3">
        <v>3</v>
      </c>
      <c r="M78" s="3">
        <v>2</v>
      </c>
      <c r="N78" s="3">
        <v>1</v>
      </c>
      <c r="O78" s="3">
        <v>2</v>
      </c>
      <c r="P78" s="3">
        <v>0</v>
      </c>
      <c r="Q78" s="5">
        <f t="shared" si="45"/>
        <v>12</v>
      </c>
      <c r="R78" s="3">
        <v>7</v>
      </c>
      <c r="S78" s="3">
        <v>0</v>
      </c>
      <c r="T78" s="3">
        <v>0</v>
      </c>
      <c r="U78" s="3">
        <v>0</v>
      </c>
      <c r="V78" s="17">
        <f t="shared" si="46"/>
        <v>0.49367088607594939</v>
      </c>
      <c r="W78" s="6">
        <f t="shared" si="47"/>
        <v>0.15189873417721519</v>
      </c>
      <c r="X78" s="7" t="e">
        <f t="shared" si="48"/>
        <v>#DIV/0!</v>
      </c>
      <c r="Y78" s="3">
        <f t="shared" si="51"/>
        <v>2003</v>
      </c>
      <c r="Z78" s="8">
        <f t="shared" si="49"/>
        <v>83.333333333333329</v>
      </c>
      <c r="AA78" s="3"/>
      <c r="AB78" s="3">
        <f t="shared" si="50"/>
        <v>3420</v>
      </c>
      <c r="AC78" s="3"/>
      <c r="AD78" s="3"/>
      <c r="AE78" s="3"/>
      <c r="AF78" s="3"/>
      <c r="AG78" s="3"/>
      <c r="AH78" s="3"/>
    </row>
    <row r="79" spans="1:34" ht="15.75" x14ac:dyDescent="0.25">
      <c r="A79" s="16">
        <v>2004</v>
      </c>
      <c r="B79" s="3">
        <v>19</v>
      </c>
      <c r="C79" s="3">
        <v>57</v>
      </c>
      <c r="D79" s="3">
        <v>9</v>
      </c>
      <c r="E79" s="3">
        <v>6</v>
      </c>
      <c r="F79" s="3">
        <v>3</v>
      </c>
      <c r="G79" s="3">
        <v>1</v>
      </c>
      <c r="H79" s="3">
        <v>5</v>
      </c>
      <c r="I79" s="3">
        <v>3</v>
      </c>
      <c r="J79" s="16">
        <f t="shared" si="44"/>
        <v>27</v>
      </c>
      <c r="K79" s="3">
        <v>0</v>
      </c>
      <c r="L79" s="3">
        <v>1</v>
      </c>
      <c r="M79" s="3">
        <v>2</v>
      </c>
      <c r="N79" s="3">
        <v>1</v>
      </c>
      <c r="O79" s="3">
        <v>2</v>
      </c>
      <c r="P79" s="3">
        <v>2</v>
      </c>
      <c r="Q79" s="16">
        <f t="shared" si="45"/>
        <v>8</v>
      </c>
      <c r="R79" s="3">
        <v>7</v>
      </c>
      <c r="S79" s="3">
        <v>0</v>
      </c>
      <c r="T79" s="3">
        <v>0</v>
      </c>
      <c r="U79" s="3">
        <v>0</v>
      </c>
      <c r="V79" s="17">
        <f t="shared" si="46"/>
        <v>0.47368421052631576</v>
      </c>
      <c r="W79" s="6">
        <f t="shared" si="47"/>
        <v>0.14035087719298245</v>
      </c>
      <c r="X79" s="7" t="e">
        <f t="shared" si="48"/>
        <v>#DIV/0!</v>
      </c>
      <c r="Y79" s="3">
        <f t="shared" si="51"/>
        <v>2004</v>
      </c>
      <c r="Z79" s="8">
        <f t="shared" si="49"/>
        <v>50</v>
      </c>
      <c r="AA79" s="3"/>
      <c r="AB79" s="3">
        <f t="shared" si="50"/>
        <v>3380</v>
      </c>
      <c r="AC79" s="3"/>
      <c r="AD79" s="3"/>
      <c r="AE79" s="3"/>
      <c r="AF79" s="3"/>
      <c r="AG79" s="3"/>
      <c r="AH79" s="3"/>
    </row>
    <row r="80" spans="1:34" ht="15.75" x14ac:dyDescent="0.25">
      <c r="A80" s="16">
        <v>2005</v>
      </c>
      <c r="B80" s="3">
        <v>21</v>
      </c>
      <c r="C80" s="3">
        <v>63</v>
      </c>
      <c r="D80" s="3">
        <v>5</v>
      </c>
      <c r="E80" s="3">
        <v>4</v>
      </c>
      <c r="F80" s="3">
        <v>8</v>
      </c>
      <c r="G80" s="3">
        <v>2</v>
      </c>
      <c r="H80" s="3">
        <v>12</v>
      </c>
      <c r="I80" s="3">
        <v>2</v>
      </c>
      <c r="J80" s="16">
        <f t="shared" si="44"/>
        <v>33</v>
      </c>
      <c r="K80" s="3">
        <v>3</v>
      </c>
      <c r="L80" s="3">
        <v>1</v>
      </c>
      <c r="M80" s="3">
        <v>1</v>
      </c>
      <c r="N80" s="3">
        <v>1</v>
      </c>
      <c r="O80" s="3">
        <v>2</v>
      </c>
      <c r="P80" s="3">
        <v>1</v>
      </c>
      <c r="Q80" s="16">
        <f t="shared" si="45"/>
        <v>9</v>
      </c>
      <c r="R80" s="3">
        <v>7</v>
      </c>
      <c r="S80" s="3"/>
      <c r="T80" s="3"/>
      <c r="U80" s="3">
        <v>10</v>
      </c>
      <c r="V80" s="17">
        <f t="shared" ref="V80:V91" si="52">J80/C80</f>
        <v>0.52380952380952384</v>
      </c>
      <c r="W80" s="6">
        <f t="shared" ref="W80:W91" si="53">Q80/C80</f>
        <v>0.14285714285714285</v>
      </c>
      <c r="X80" s="7">
        <f t="shared" ref="X80:X91" si="54">Q80*100/U80</f>
        <v>90</v>
      </c>
      <c r="Y80" s="3">
        <f t="shared" si="51"/>
        <v>2005</v>
      </c>
      <c r="Z80" s="8">
        <f t="shared" ref="Z80:Z87" si="55">100*SUM(K80:N80)/SUM(Q80)</f>
        <v>66.666666666666671</v>
      </c>
      <c r="AA80" s="3"/>
      <c r="AB80" s="3">
        <f t="shared" si="50"/>
        <v>2940</v>
      </c>
      <c r="AC80" s="3"/>
      <c r="AD80" s="3"/>
      <c r="AE80" s="3"/>
      <c r="AF80" s="3"/>
      <c r="AG80" s="3"/>
      <c r="AH80" s="3"/>
    </row>
    <row r="81" spans="1:34" ht="15.75" x14ac:dyDescent="0.25">
      <c r="A81" s="16">
        <v>2006</v>
      </c>
      <c r="B81" s="3">
        <v>18</v>
      </c>
      <c r="C81" s="3">
        <v>59</v>
      </c>
      <c r="D81" s="3">
        <v>6</v>
      </c>
      <c r="E81" s="3">
        <v>6</v>
      </c>
      <c r="F81" s="3">
        <v>1</v>
      </c>
      <c r="G81" s="3">
        <v>1</v>
      </c>
      <c r="H81" s="3">
        <v>3</v>
      </c>
      <c r="I81" s="3">
        <v>3</v>
      </c>
      <c r="J81" s="16">
        <f t="shared" si="44"/>
        <v>20</v>
      </c>
      <c r="K81" s="3">
        <v>1</v>
      </c>
      <c r="L81" s="3">
        <v>2</v>
      </c>
      <c r="M81" s="3">
        <v>3</v>
      </c>
      <c r="N81" s="3">
        <v>1</v>
      </c>
      <c r="O81" s="3">
        <v>2</v>
      </c>
      <c r="P81" s="3">
        <v>1</v>
      </c>
      <c r="Q81" s="16">
        <f t="shared" si="45"/>
        <v>10</v>
      </c>
      <c r="R81" s="3">
        <v>7</v>
      </c>
      <c r="S81" s="3"/>
      <c r="T81" s="3"/>
      <c r="U81" s="3">
        <v>10</v>
      </c>
      <c r="V81" s="17">
        <f t="shared" si="52"/>
        <v>0.33898305084745761</v>
      </c>
      <c r="W81" s="6">
        <f t="shared" si="53"/>
        <v>0.16949152542372881</v>
      </c>
      <c r="X81" s="7">
        <f t="shared" si="54"/>
        <v>100</v>
      </c>
      <c r="Y81" s="3">
        <f t="shared" si="51"/>
        <v>2006</v>
      </c>
      <c r="Z81" s="8">
        <f t="shared" si="55"/>
        <v>70</v>
      </c>
      <c r="AA81" s="3"/>
      <c r="AB81" s="3">
        <f t="shared" si="50"/>
        <v>3700</v>
      </c>
      <c r="AC81" s="3"/>
      <c r="AD81" s="3"/>
      <c r="AE81" s="3"/>
      <c r="AF81" s="3"/>
      <c r="AG81" s="3"/>
      <c r="AH81" s="3"/>
    </row>
    <row r="82" spans="1:34" ht="15.75" x14ac:dyDescent="0.25">
      <c r="A82" s="16">
        <v>2007</v>
      </c>
      <c r="B82" s="3">
        <v>25</v>
      </c>
      <c r="C82" s="3">
        <v>77</v>
      </c>
      <c r="D82" s="3">
        <v>8</v>
      </c>
      <c r="E82" s="3">
        <v>3</v>
      </c>
      <c r="F82" s="3">
        <v>7</v>
      </c>
      <c r="G82" s="3">
        <v>0</v>
      </c>
      <c r="H82" s="3">
        <v>8</v>
      </c>
      <c r="I82" s="3">
        <v>4</v>
      </c>
      <c r="J82" s="16">
        <f t="shared" si="44"/>
        <v>30</v>
      </c>
      <c r="K82" s="3">
        <v>0</v>
      </c>
      <c r="L82" s="3">
        <v>2</v>
      </c>
      <c r="M82" s="3">
        <v>1</v>
      </c>
      <c r="N82" s="3">
        <v>0</v>
      </c>
      <c r="O82" s="3">
        <v>4</v>
      </c>
      <c r="P82" s="3">
        <v>0</v>
      </c>
      <c r="Q82" s="16">
        <f t="shared" si="45"/>
        <v>7</v>
      </c>
      <c r="R82" s="3"/>
      <c r="S82" s="3"/>
      <c r="T82" s="3"/>
      <c r="U82" s="3">
        <v>8</v>
      </c>
      <c r="V82" s="17">
        <f t="shared" si="52"/>
        <v>0.38961038961038963</v>
      </c>
      <c r="W82" s="6">
        <f t="shared" si="53"/>
        <v>9.0909090909090912E-2</v>
      </c>
      <c r="X82" s="7">
        <f t="shared" si="54"/>
        <v>87.5</v>
      </c>
      <c r="Y82" s="3">
        <f t="shared" si="51"/>
        <v>2007</v>
      </c>
      <c r="Z82" s="8">
        <f t="shared" si="55"/>
        <v>42.857142857142854</v>
      </c>
      <c r="AA82" s="3"/>
      <c r="AB82" s="3">
        <f t="shared" si="50"/>
        <v>2620</v>
      </c>
      <c r="AC82" s="3"/>
      <c r="AD82" s="3"/>
      <c r="AE82" s="3"/>
      <c r="AF82" s="3"/>
      <c r="AG82" s="3"/>
      <c r="AH82" s="3"/>
    </row>
    <row r="83" spans="1:34" ht="15.75" x14ac:dyDescent="0.25">
      <c r="A83" s="16">
        <v>2008</v>
      </c>
      <c r="B83" s="3">
        <v>23</v>
      </c>
      <c r="C83" s="3">
        <v>42</v>
      </c>
      <c r="D83" s="3">
        <v>9</v>
      </c>
      <c r="E83" s="3">
        <v>6</v>
      </c>
      <c r="F83" s="3">
        <v>7</v>
      </c>
      <c r="G83" s="3">
        <v>1</v>
      </c>
      <c r="H83" s="3">
        <v>10</v>
      </c>
      <c r="I83" s="3">
        <v>1</v>
      </c>
      <c r="J83" s="16">
        <f t="shared" si="44"/>
        <v>34</v>
      </c>
      <c r="K83" s="3">
        <v>0</v>
      </c>
      <c r="L83" s="3">
        <v>2</v>
      </c>
      <c r="M83" s="7">
        <v>2</v>
      </c>
      <c r="N83" s="7">
        <v>1</v>
      </c>
      <c r="O83" s="7">
        <v>2</v>
      </c>
      <c r="P83" s="7">
        <v>1</v>
      </c>
      <c r="Q83" s="16">
        <f t="shared" si="45"/>
        <v>8</v>
      </c>
      <c r="R83" s="3"/>
      <c r="S83" s="3"/>
      <c r="T83" s="3"/>
      <c r="U83" s="3">
        <v>8</v>
      </c>
      <c r="V83" s="17">
        <f t="shared" si="52"/>
        <v>0.80952380952380953</v>
      </c>
      <c r="W83" s="6">
        <f t="shared" si="53"/>
        <v>0.19047619047619047</v>
      </c>
      <c r="X83" s="7">
        <f t="shared" si="54"/>
        <v>100</v>
      </c>
      <c r="Y83" s="3">
        <f t="shared" si="51"/>
        <v>2008</v>
      </c>
      <c r="Z83" s="8">
        <f t="shared" si="55"/>
        <v>62.5</v>
      </c>
      <c r="AA83" s="3"/>
      <c r="AB83" s="3">
        <f t="shared" si="50"/>
        <v>3080</v>
      </c>
      <c r="AC83" s="3"/>
      <c r="AD83" s="3"/>
      <c r="AE83" s="3"/>
      <c r="AF83" s="3"/>
      <c r="AG83" s="3"/>
      <c r="AH83" s="3"/>
    </row>
    <row r="84" spans="1:34" ht="15.75" x14ac:dyDescent="0.25">
      <c r="A84" s="16">
        <v>2009</v>
      </c>
      <c r="B84" s="3">
        <v>39</v>
      </c>
      <c r="C84" s="3">
        <v>120</v>
      </c>
      <c r="D84" s="3">
        <v>18</v>
      </c>
      <c r="E84" s="3">
        <v>6</v>
      </c>
      <c r="F84" s="3">
        <v>5</v>
      </c>
      <c r="G84" s="3">
        <v>2</v>
      </c>
      <c r="H84" s="3">
        <v>9</v>
      </c>
      <c r="I84" s="3">
        <v>3</v>
      </c>
      <c r="J84" s="16">
        <f t="shared" si="44"/>
        <v>43</v>
      </c>
      <c r="K84" s="3">
        <v>1</v>
      </c>
      <c r="L84" s="3">
        <v>0</v>
      </c>
      <c r="M84" s="7">
        <v>5</v>
      </c>
      <c r="N84" s="7">
        <v>1</v>
      </c>
      <c r="O84" s="7">
        <v>3</v>
      </c>
      <c r="P84" s="7">
        <v>1</v>
      </c>
      <c r="Q84" s="16">
        <f t="shared" si="45"/>
        <v>11</v>
      </c>
      <c r="R84" s="3"/>
      <c r="S84" s="3"/>
      <c r="T84" s="3"/>
      <c r="U84" s="3">
        <v>13</v>
      </c>
      <c r="V84" s="17">
        <f t="shared" si="52"/>
        <v>0.35833333333333334</v>
      </c>
      <c r="W84" s="6">
        <f t="shared" si="53"/>
        <v>9.166666666666666E-2</v>
      </c>
      <c r="X84" s="7">
        <f t="shared" si="54"/>
        <v>84.615384615384613</v>
      </c>
      <c r="Y84" s="3">
        <f t="shared" si="51"/>
        <v>2009</v>
      </c>
      <c r="Z84" s="8">
        <f t="shared" si="55"/>
        <v>63.636363636363633</v>
      </c>
      <c r="AA84" s="3"/>
      <c r="AB84" s="3">
        <f t="shared" si="50"/>
        <v>4760</v>
      </c>
      <c r="AC84" s="3"/>
      <c r="AD84" s="3"/>
      <c r="AE84" s="3"/>
      <c r="AF84" s="3"/>
      <c r="AG84" s="3"/>
      <c r="AH84" s="3"/>
    </row>
    <row r="85" spans="1:34" ht="15.75" x14ac:dyDescent="0.25">
      <c r="A85" s="16">
        <v>2010</v>
      </c>
      <c r="B85" s="3">
        <v>32</v>
      </c>
      <c r="C85" s="3">
        <v>92</v>
      </c>
      <c r="D85" s="3">
        <v>6</v>
      </c>
      <c r="E85" s="3">
        <v>6</v>
      </c>
      <c r="F85" s="3">
        <v>4</v>
      </c>
      <c r="G85" s="3">
        <v>1</v>
      </c>
      <c r="H85" s="3">
        <v>6</v>
      </c>
      <c r="I85" s="3">
        <v>1</v>
      </c>
      <c r="J85" s="16">
        <f t="shared" si="44"/>
        <v>24</v>
      </c>
      <c r="K85" s="3">
        <v>0</v>
      </c>
      <c r="L85" s="3">
        <v>2</v>
      </c>
      <c r="M85" s="7">
        <v>1</v>
      </c>
      <c r="N85" s="7">
        <v>3</v>
      </c>
      <c r="O85" s="7">
        <v>3</v>
      </c>
      <c r="P85" s="7">
        <v>3</v>
      </c>
      <c r="Q85" s="16">
        <f t="shared" si="45"/>
        <v>12</v>
      </c>
      <c r="R85" s="3"/>
      <c r="S85" s="3"/>
      <c r="T85" s="3"/>
      <c r="U85" s="3">
        <v>13</v>
      </c>
      <c r="V85" s="17">
        <f t="shared" si="52"/>
        <v>0.2608695652173913</v>
      </c>
      <c r="W85" s="6">
        <f t="shared" si="53"/>
        <v>0.13043478260869565</v>
      </c>
      <c r="X85" s="7">
        <f t="shared" si="54"/>
        <v>92.307692307692307</v>
      </c>
      <c r="Y85" s="3">
        <f t="shared" si="51"/>
        <v>2010</v>
      </c>
      <c r="Z85" s="8">
        <f t="shared" si="55"/>
        <v>50</v>
      </c>
      <c r="AA85" s="3"/>
      <c r="AB85" s="3">
        <f t="shared" si="50"/>
        <v>4920</v>
      </c>
      <c r="AC85" s="3"/>
      <c r="AD85" s="3"/>
      <c r="AE85" s="3"/>
      <c r="AF85" s="3"/>
      <c r="AG85" s="3"/>
      <c r="AH85" s="3"/>
    </row>
    <row r="86" spans="1:34" ht="15.75" x14ac:dyDescent="0.25">
      <c r="A86" s="16">
        <v>2011</v>
      </c>
      <c r="B86" s="3">
        <v>26</v>
      </c>
      <c r="C86" s="3">
        <v>99</v>
      </c>
      <c r="D86" s="3">
        <v>8</v>
      </c>
      <c r="E86" s="3">
        <v>8</v>
      </c>
      <c r="F86" s="3">
        <v>1</v>
      </c>
      <c r="G86" s="3">
        <v>0</v>
      </c>
      <c r="H86" s="3">
        <v>3</v>
      </c>
      <c r="I86" s="3">
        <v>0</v>
      </c>
      <c r="J86" s="16">
        <f t="shared" si="44"/>
        <v>20</v>
      </c>
      <c r="K86" s="3">
        <v>1</v>
      </c>
      <c r="L86" s="3">
        <v>2</v>
      </c>
      <c r="M86" s="7">
        <v>2</v>
      </c>
      <c r="N86" s="7">
        <v>3</v>
      </c>
      <c r="O86" s="7">
        <v>3</v>
      </c>
      <c r="P86" s="7">
        <v>2</v>
      </c>
      <c r="Q86" s="16">
        <f t="shared" si="45"/>
        <v>13</v>
      </c>
      <c r="R86" s="3"/>
      <c r="S86" s="3"/>
      <c r="T86" s="3"/>
      <c r="U86" s="3">
        <v>13</v>
      </c>
      <c r="V86" s="37">
        <f t="shared" si="52"/>
        <v>0.20202020202020202</v>
      </c>
      <c r="W86" s="6">
        <f t="shared" si="53"/>
        <v>0.13131313131313133</v>
      </c>
      <c r="X86" s="7">
        <f t="shared" si="54"/>
        <v>100</v>
      </c>
      <c r="Y86" s="3">
        <f t="shared" si="51"/>
        <v>2011</v>
      </c>
      <c r="Z86" s="8">
        <f t="shared" si="55"/>
        <v>61.53846153846154</v>
      </c>
      <c r="AA86" s="3"/>
      <c r="AB86" s="3">
        <f t="shared" si="50"/>
        <v>5080</v>
      </c>
      <c r="AC86" s="3"/>
      <c r="AD86" s="3"/>
      <c r="AE86" s="3"/>
      <c r="AF86" s="3"/>
      <c r="AG86" s="3"/>
      <c r="AH86" s="3"/>
    </row>
    <row r="87" spans="1:34" ht="15.75" x14ac:dyDescent="0.25">
      <c r="A87" s="16">
        <v>2012</v>
      </c>
      <c r="B87" s="3">
        <v>30</v>
      </c>
      <c r="C87" s="3">
        <v>95</v>
      </c>
      <c r="D87" s="3">
        <v>11</v>
      </c>
      <c r="E87" s="3">
        <v>5</v>
      </c>
      <c r="F87" s="3">
        <v>2</v>
      </c>
      <c r="G87" s="3">
        <v>2</v>
      </c>
      <c r="H87" s="3">
        <v>6</v>
      </c>
      <c r="I87" s="3">
        <v>1</v>
      </c>
      <c r="J87" s="16">
        <f t="shared" si="44"/>
        <v>27</v>
      </c>
      <c r="K87" s="3">
        <v>0</v>
      </c>
      <c r="L87" s="3">
        <v>0</v>
      </c>
      <c r="M87" s="7">
        <v>3</v>
      </c>
      <c r="N87" s="7">
        <v>2</v>
      </c>
      <c r="O87" s="7">
        <v>2</v>
      </c>
      <c r="P87" s="7">
        <v>1</v>
      </c>
      <c r="Q87" s="16">
        <f t="shared" si="45"/>
        <v>8</v>
      </c>
      <c r="R87" s="3"/>
      <c r="S87" s="3"/>
      <c r="T87" s="3"/>
      <c r="U87" s="3">
        <v>13</v>
      </c>
      <c r="V87" s="17">
        <f t="shared" si="52"/>
        <v>0.28421052631578947</v>
      </c>
      <c r="W87" s="6">
        <f t="shared" si="53"/>
        <v>8.4210526315789472E-2</v>
      </c>
      <c r="X87" s="7">
        <f t="shared" si="54"/>
        <v>61.53846153846154</v>
      </c>
      <c r="Y87" s="3">
        <f t="shared" si="51"/>
        <v>2012</v>
      </c>
      <c r="Z87" s="8">
        <f t="shared" si="55"/>
        <v>62.5</v>
      </c>
      <c r="AA87" s="3"/>
      <c r="AB87" s="3">
        <f t="shared" si="50"/>
        <v>3680</v>
      </c>
      <c r="AC87" s="3"/>
      <c r="AD87" s="3"/>
      <c r="AE87" s="3"/>
      <c r="AF87" s="3"/>
      <c r="AG87" s="3"/>
      <c r="AH87" s="3"/>
    </row>
    <row r="88" spans="1:34" ht="15.75" x14ac:dyDescent="0.25">
      <c r="A88" s="16">
        <v>2013</v>
      </c>
      <c r="B88" s="3">
        <v>15</v>
      </c>
      <c r="C88" s="41">
        <v>50</v>
      </c>
      <c r="D88" s="3">
        <v>9</v>
      </c>
      <c r="E88" s="3">
        <v>0</v>
      </c>
      <c r="F88" s="3">
        <v>3</v>
      </c>
      <c r="G88" s="3">
        <v>1</v>
      </c>
      <c r="H88" s="3">
        <v>5</v>
      </c>
      <c r="I88" s="3">
        <v>1</v>
      </c>
      <c r="J88" s="16">
        <f>SUM(D88:I88)</f>
        <v>19</v>
      </c>
      <c r="K88" s="3">
        <v>1</v>
      </c>
      <c r="L88" s="3">
        <v>1</v>
      </c>
      <c r="M88" s="7">
        <v>2</v>
      </c>
      <c r="N88" s="7">
        <v>0</v>
      </c>
      <c r="O88" s="7">
        <v>3</v>
      </c>
      <c r="P88" s="7">
        <v>0</v>
      </c>
      <c r="Q88" s="16">
        <f>SUM(K88:P88)</f>
        <v>7</v>
      </c>
      <c r="R88" s="3"/>
      <c r="S88" s="3"/>
      <c r="T88" s="3"/>
      <c r="U88" s="3">
        <v>4</v>
      </c>
      <c r="V88" s="17">
        <f t="shared" si="52"/>
        <v>0.38</v>
      </c>
      <c r="W88" s="6">
        <f t="shared" si="53"/>
        <v>0.14000000000000001</v>
      </c>
      <c r="X88" s="7">
        <f t="shared" si="54"/>
        <v>175</v>
      </c>
      <c r="Y88" s="3">
        <f>A88</f>
        <v>2013</v>
      </c>
      <c r="Z88" s="8">
        <f>100*SUM(K88:N88)/SUM(Q88)</f>
        <v>57.142857142857146</v>
      </c>
      <c r="AA88" s="3"/>
      <c r="AB88" s="3">
        <f>(K88+L88)*$AB$2+SUM(M88:P88)*$AB$3</f>
        <v>2620</v>
      </c>
      <c r="AC88" s="3"/>
      <c r="AD88" s="3"/>
      <c r="AE88" s="3"/>
      <c r="AF88" s="3"/>
      <c r="AG88" s="3"/>
      <c r="AH88" s="3"/>
    </row>
    <row r="89" spans="1:34" ht="15.75" x14ac:dyDescent="0.25">
      <c r="A89" s="16">
        <v>2014</v>
      </c>
      <c r="B89" s="3">
        <v>6</v>
      </c>
      <c r="C89" s="3">
        <v>26</v>
      </c>
      <c r="D89" s="3">
        <v>5</v>
      </c>
      <c r="E89" s="3">
        <v>2</v>
      </c>
      <c r="F89" s="3">
        <v>2</v>
      </c>
      <c r="G89" s="3">
        <v>0</v>
      </c>
      <c r="H89" s="3">
        <v>2</v>
      </c>
      <c r="I89" s="3">
        <v>0</v>
      </c>
      <c r="J89" s="16">
        <f t="shared" ref="J89:J91" si="56">SUM(D89:I89)</f>
        <v>11</v>
      </c>
      <c r="K89" s="3">
        <v>0</v>
      </c>
      <c r="L89" s="3">
        <v>1</v>
      </c>
      <c r="M89" s="7">
        <v>1</v>
      </c>
      <c r="N89" s="7">
        <v>0</v>
      </c>
      <c r="O89" s="7">
        <v>1</v>
      </c>
      <c r="P89" s="7">
        <v>2</v>
      </c>
      <c r="Q89" s="16">
        <f t="shared" ref="Q89:Q91" si="57">SUM(K89:P89)</f>
        <v>5</v>
      </c>
      <c r="R89" s="3"/>
      <c r="S89" s="3"/>
      <c r="T89" s="3"/>
      <c r="U89" s="3">
        <v>4</v>
      </c>
      <c r="V89" s="17">
        <f t="shared" si="52"/>
        <v>0.42307692307692307</v>
      </c>
      <c r="W89" s="6">
        <f t="shared" si="53"/>
        <v>0.19230769230769232</v>
      </c>
      <c r="X89" s="7">
        <f t="shared" si="54"/>
        <v>125</v>
      </c>
      <c r="Y89" s="3">
        <f t="shared" ref="Y89:Y91" si="58">A89</f>
        <v>2014</v>
      </c>
      <c r="Z89" s="8">
        <f t="shared" ref="Z89:Z91" si="59">100*SUM(K89:N89)/SUM(Q89)</f>
        <v>40</v>
      </c>
      <c r="AA89" s="3"/>
      <c r="AB89" s="3">
        <f t="shared" ref="AB89:AB91" si="60">(K89+L89)*$AB$2+SUM(M89:P89)*$AB$3</f>
        <v>2000</v>
      </c>
      <c r="AC89" s="3"/>
      <c r="AD89" s="3"/>
      <c r="AE89" s="3"/>
      <c r="AF89" s="3"/>
      <c r="AG89" s="3"/>
      <c r="AH89" s="3"/>
    </row>
    <row r="90" spans="1:34" ht="15.75" x14ac:dyDescent="0.25">
      <c r="A90" s="16">
        <v>2015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16">
        <f t="shared" si="56"/>
        <v>0</v>
      </c>
      <c r="K90" s="3">
        <v>0</v>
      </c>
      <c r="L90" s="3">
        <v>0</v>
      </c>
      <c r="M90" s="7">
        <v>0</v>
      </c>
      <c r="N90" s="7">
        <v>0</v>
      </c>
      <c r="O90" s="7">
        <v>0</v>
      </c>
      <c r="P90" s="7">
        <v>0</v>
      </c>
      <c r="Q90" s="16">
        <f t="shared" si="57"/>
        <v>0</v>
      </c>
      <c r="R90" s="3"/>
      <c r="S90" s="3"/>
      <c r="T90" s="3"/>
      <c r="U90" s="3">
        <v>4</v>
      </c>
      <c r="V90" s="17" t="e">
        <f t="shared" si="52"/>
        <v>#DIV/0!</v>
      </c>
      <c r="W90" s="6" t="e">
        <f t="shared" si="53"/>
        <v>#DIV/0!</v>
      </c>
      <c r="X90" s="7">
        <f t="shared" si="54"/>
        <v>0</v>
      </c>
      <c r="Y90" s="3">
        <f t="shared" si="58"/>
        <v>2015</v>
      </c>
      <c r="Z90" s="8" t="e">
        <f t="shared" si="59"/>
        <v>#DIV/0!</v>
      </c>
      <c r="AA90" s="3"/>
      <c r="AB90" s="3">
        <f t="shared" si="60"/>
        <v>0</v>
      </c>
      <c r="AC90" s="3"/>
      <c r="AD90" s="3"/>
      <c r="AE90" s="3"/>
      <c r="AF90" s="3"/>
      <c r="AG90" s="3"/>
      <c r="AH90" s="3"/>
    </row>
    <row r="91" spans="1:34" ht="15.75" x14ac:dyDescent="0.25">
      <c r="A91" s="16">
        <v>2016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16">
        <f t="shared" si="56"/>
        <v>0</v>
      </c>
      <c r="K91" s="3">
        <v>0</v>
      </c>
      <c r="L91" s="3">
        <v>0</v>
      </c>
      <c r="M91" s="7">
        <v>0</v>
      </c>
      <c r="N91" s="7">
        <v>0</v>
      </c>
      <c r="O91" s="7">
        <v>0</v>
      </c>
      <c r="P91" s="7">
        <v>0</v>
      </c>
      <c r="Q91" s="16">
        <f t="shared" si="57"/>
        <v>0</v>
      </c>
      <c r="R91" s="3"/>
      <c r="S91" s="3"/>
      <c r="T91" s="3"/>
      <c r="U91" s="3">
        <v>4</v>
      </c>
      <c r="V91" s="17" t="e">
        <f t="shared" si="52"/>
        <v>#DIV/0!</v>
      </c>
      <c r="W91" s="6" t="e">
        <f t="shared" si="53"/>
        <v>#DIV/0!</v>
      </c>
      <c r="X91" s="7">
        <f t="shared" si="54"/>
        <v>0</v>
      </c>
      <c r="Y91" s="3">
        <f t="shared" si="58"/>
        <v>2016</v>
      </c>
      <c r="Z91" s="8" t="e">
        <f t="shared" si="59"/>
        <v>#DIV/0!</v>
      </c>
      <c r="AA91" s="3"/>
      <c r="AB91" s="3">
        <f t="shared" si="60"/>
        <v>0</v>
      </c>
      <c r="AC91" s="3"/>
      <c r="AD91" s="3"/>
      <c r="AE91" s="3"/>
      <c r="AF91" s="3"/>
      <c r="AG91" s="3"/>
      <c r="AH91" s="3"/>
    </row>
    <row r="92" spans="1:34" ht="15.75" x14ac:dyDescent="0.25">
      <c r="B92" s="3"/>
      <c r="C92" s="3"/>
      <c r="D92" s="3"/>
      <c r="E92" s="3"/>
      <c r="F92" s="3"/>
      <c r="G92" s="3"/>
      <c r="H92" s="3"/>
      <c r="I92" s="3"/>
      <c r="J92" s="16"/>
      <c r="K92" s="3"/>
      <c r="L92" s="3"/>
      <c r="M92" s="3"/>
      <c r="N92" s="3"/>
      <c r="O92" s="3"/>
      <c r="P92" s="3"/>
      <c r="Q92" s="16"/>
      <c r="R92" s="3"/>
      <c r="S92" s="3"/>
      <c r="T92" s="3"/>
      <c r="U92" s="3"/>
      <c r="V92" s="16"/>
      <c r="W92" s="3"/>
      <c r="X92" s="7"/>
      <c r="Y92" s="3"/>
      <c r="Z92" s="8"/>
      <c r="AA92" s="3"/>
      <c r="AB92" s="3"/>
      <c r="AC92" s="3"/>
      <c r="AD92" s="3"/>
      <c r="AE92" s="3"/>
      <c r="AF92" s="3"/>
      <c r="AG92" s="3"/>
      <c r="AH92" s="3"/>
    </row>
    <row r="93" spans="1:34" ht="23.25" x14ac:dyDescent="0.35">
      <c r="A93" s="18" t="s">
        <v>58</v>
      </c>
      <c r="B93" s="3"/>
      <c r="C93" s="3"/>
      <c r="D93" s="3"/>
      <c r="E93" s="3"/>
      <c r="F93" s="3" t="str">
        <f>F63</f>
        <v>Sette dyr i antall</v>
      </c>
      <c r="G93" s="3"/>
      <c r="H93" s="3"/>
      <c r="I93" s="3"/>
      <c r="J93" s="16"/>
      <c r="K93" s="3"/>
      <c r="L93" s="3"/>
      <c r="M93" s="3" t="str">
        <f>M63</f>
        <v>Skutte dyr i antall</v>
      </c>
      <c r="N93" s="3"/>
      <c r="O93" s="3"/>
      <c r="P93" s="3"/>
      <c r="Q93" s="16"/>
      <c r="R93" s="3"/>
      <c r="S93" s="3"/>
      <c r="T93" s="3"/>
      <c r="U93" s="3"/>
      <c r="V93" s="16"/>
      <c r="W93" s="3"/>
      <c r="X93" s="7"/>
      <c r="Y93" s="3"/>
      <c r="Z93" s="8"/>
      <c r="AA93" s="3"/>
      <c r="AB93" s="3"/>
      <c r="AC93" s="3"/>
      <c r="AD93" s="3"/>
      <c r="AE93" s="3"/>
      <c r="AF93" s="3"/>
      <c r="AG93" s="3"/>
      <c r="AH93" s="3"/>
    </row>
    <row r="94" spans="1:34" ht="15.75" x14ac:dyDescent="0.25">
      <c r="A94" s="16"/>
      <c r="B94" s="3"/>
      <c r="C94" s="3" t="str">
        <f>C64</f>
        <v>Jeger</v>
      </c>
      <c r="D94" s="3"/>
      <c r="E94" s="3"/>
      <c r="F94" s="3"/>
      <c r="G94" s="3"/>
      <c r="H94" s="3"/>
      <c r="I94" s="3"/>
      <c r="J94" s="16"/>
      <c r="K94" s="3" t="str">
        <f>K64</f>
        <v>Kalv</v>
      </c>
      <c r="L94" s="3" t="str">
        <f>L64</f>
        <v>Kalv</v>
      </c>
      <c r="M94" s="3" t="str">
        <f>M64</f>
        <v>1,5 år</v>
      </c>
      <c r="N94" s="3" t="str">
        <f>N64</f>
        <v>1,5 år</v>
      </c>
      <c r="O94" s="3"/>
      <c r="P94" s="3"/>
      <c r="Q94" s="16"/>
      <c r="R94" s="3" t="str">
        <f t="shared" ref="R94:T95" si="61">R64</f>
        <v>Timer</v>
      </c>
      <c r="S94" s="3" t="str">
        <f t="shared" si="61"/>
        <v>Antall</v>
      </c>
      <c r="T94" s="3" t="str">
        <f t="shared" si="61"/>
        <v>Antall</v>
      </c>
      <c r="U94" s="3"/>
      <c r="V94" s="16" t="str">
        <f t="shared" ref="V94:X95" si="62">V64</f>
        <v>Sette pr</v>
      </c>
      <c r="W94" s="3" t="str">
        <f t="shared" si="62"/>
        <v>Skutt pr</v>
      </c>
      <c r="X94" s="7" t="str">
        <f t="shared" si="62"/>
        <v>Fellings</v>
      </c>
      <c r="Y94" s="3"/>
      <c r="Z94" s="3" t="s">
        <v>37</v>
      </c>
      <c r="AA94" s="3"/>
      <c r="AB94" s="3"/>
      <c r="AC94" s="3"/>
      <c r="AD94" s="3"/>
      <c r="AE94" s="3"/>
      <c r="AF94" s="3"/>
      <c r="AG94" s="3"/>
      <c r="AH94" s="3"/>
    </row>
    <row r="95" spans="1:34" ht="15.75" x14ac:dyDescent="0.25">
      <c r="A95" s="16" t="str">
        <f>A65</f>
        <v>År</v>
      </c>
      <c r="B95" s="3" t="str">
        <f>B65</f>
        <v>Dager</v>
      </c>
      <c r="C95" s="3" t="str">
        <f>C65</f>
        <v>dager</v>
      </c>
      <c r="D95" s="3" t="str">
        <f t="shared" ref="D95:J95" si="63">D65</f>
        <v>Okse</v>
      </c>
      <c r="E95" s="3" t="str">
        <f t="shared" si="63"/>
        <v>Ku u/</v>
      </c>
      <c r="F95" s="3" t="str">
        <f t="shared" si="63"/>
        <v>Ku m/1</v>
      </c>
      <c r="G95" s="3" t="str">
        <f t="shared" si="63"/>
        <v>Ku m/2</v>
      </c>
      <c r="H95" s="3" t="str">
        <f t="shared" si="63"/>
        <v>Kalv</v>
      </c>
      <c r="I95" s="3" t="str">
        <f t="shared" si="63"/>
        <v>Ukjent</v>
      </c>
      <c r="J95" s="16" t="str">
        <f t="shared" si="63"/>
        <v>Sum</v>
      </c>
      <c r="K95" s="3" t="str">
        <f>K65</f>
        <v>hann</v>
      </c>
      <c r="L95" s="3" t="str">
        <f>L65</f>
        <v>hunn</v>
      </c>
      <c r="M95" s="3" t="str">
        <f>M65</f>
        <v>hann</v>
      </c>
      <c r="N95" s="3" t="str">
        <f>N65</f>
        <v>kvige</v>
      </c>
      <c r="O95" s="3" t="str">
        <f>O65</f>
        <v>Okse</v>
      </c>
      <c r="P95" s="3" t="str">
        <f>P65</f>
        <v>Ku</v>
      </c>
      <c r="Q95" s="16" t="str">
        <f>Q65</f>
        <v>Sum</v>
      </c>
      <c r="R95" s="3" t="str">
        <f t="shared" si="61"/>
        <v>/dag</v>
      </c>
      <c r="S95" s="3" t="str">
        <f t="shared" si="61"/>
        <v>før jakt</v>
      </c>
      <c r="T95" s="3" t="str">
        <f t="shared" si="61"/>
        <v>etter</v>
      </c>
      <c r="U95" s="3" t="str">
        <f>U65</f>
        <v>Kvote</v>
      </c>
      <c r="V95" s="16" t="str">
        <f t="shared" si="62"/>
        <v>jegerdag</v>
      </c>
      <c r="W95" s="3" t="str">
        <f t="shared" si="62"/>
        <v>Jegerdag</v>
      </c>
      <c r="X95" s="7" t="str">
        <f t="shared" si="62"/>
        <v>prosent</v>
      </c>
      <c r="Y95" s="3" t="str">
        <f>A93</f>
        <v>NE-Geir Bjurstrøm</v>
      </c>
      <c r="Z95" s="3" t="s">
        <v>38</v>
      </c>
      <c r="AA95" s="3"/>
      <c r="AB95" s="3" t="s">
        <v>54</v>
      </c>
      <c r="AC95" s="3"/>
      <c r="AD95" s="3"/>
      <c r="AE95" s="3"/>
      <c r="AF95" s="3"/>
      <c r="AG95" s="3"/>
      <c r="AH95" s="3"/>
    </row>
    <row r="96" spans="1:34" ht="15.75" x14ac:dyDescent="0.25">
      <c r="A96" s="16">
        <v>1991</v>
      </c>
      <c r="B96" s="3">
        <v>7</v>
      </c>
      <c r="C96" s="3">
        <v>23</v>
      </c>
      <c r="D96" s="3">
        <v>6</v>
      </c>
      <c r="E96" s="3">
        <v>1</v>
      </c>
      <c r="F96" s="3">
        <v>3</v>
      </c>
      <c r="G96" s="3">
        <v>2</v>
      </c>
      <c r="H96" s="3">
        <v>7</v>
      </c>
      <c r="I96" s="3">
        <v>3</v>
      </c>
      <c r="J96" s="16">
        <f t="shared" ref="J96:J117" si="64">SUM(D96:I96)</f>
        <v>22</v>
      </c>
      <c r="K96" s="3">
        <v>0</v>
      </c>
      <c r="L96" s="3">
        <v>1</v>
      </c>
      <c r="M96" s="3">
        <v>0</v>
      </c>
      <c r="N96" s="3">
        <v>0</v>
      </c>
      <c r="O96" s="3">
        <v>1</v>
      </c>
      <c r="P96" s="3">
        <v>1</v>
      </c>
      <c r="Q96" s="16">
        <f t="shared" ref="Q96:Q117" si="65">SUM(K96:P96)</f>
        <v>3</v>
      </c>
      <c r="R96" s="3">
        <v>6</v>
      </c>
      <c r="S96" s="3">
        <v>7</v>
      </c>
      <c r="T96" s="3">
        <v>4</v>
      </c>
      <c r="U96" s="3"/>
      <c r="V96" s="17">
        <f t="shared" ref="V96:V103" si="66">J96/C96</f>
        <v>0.95652173913043481</v>
      </c>
      <c r="W96" s="6">
        <f t="shared" ref="W96:W103" si="67">Q96/C96</f>
        <v>0.13043478260869565</v>
      </c>
      <c r="X96" s="7" t="e">
        <f t="shared" ref="X96:X109" si="68">Q96*100/U96</f>
        <v>#DIV/0!</v>
      </c>
      <c r="Y96" s="3">
        <v>1991</v>
      </c>
      <c r="Z96" s="8">
        <f t="shared" ref="Z96:Z109" si="69">100*SUM(K96:N96)/SUM(Q96)</f>
        <v>33.333333333333336</v>
      </c>
      <c r="AA96" s="3"/>
      <c r="AB96" s="3">
        <f>(K96+L96)*$AB$2+SUM(M96:P96)*$AB$3</f>
        <v>1080</v>
      </c>
      <c r="AC96" s="3"/>
      <c r="AD96" s="3"/>
      <c r="AE96" s="3"/>
      <c r="AF96" s="3"/>
      <c r="AG96" s="3"/>
      <c r="AH96" s="3"/>
    </row>
    <row r="97" spans="1:34" ht="15.75" x14ac:dyDescent="0.25">
      <c r="A97" s="16">
        <v>1992</v>
      </c>
      <c r="B97" s="3">
        <v>18</v>
      </c>
      <c r="C97" s="3">
        <v>38</v>
      </c>
      <c r="D97" s="3">
        <v>12</v>
      </c>
      <c r="E97" s="3">
        <v>4</v>
      </c>
      <c r="F97" s="3">
        <v>1</v>
      </c>
      <c r="G97" s="3">
        <v>0</v>
      </c>
      <c r="H97" s="3">
        <v>1</v>
      </c>
      <c r="I97" s="3">
        <v>3</v>
      </c>
      <c r="J97" s="16">
        <f t="shared" si="64"/>
        <v>21</v>
      </c>
      <c r="K97" s="3">
        <v>0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16">
        <f t="shared" si="65"/>
        <v>2</v>
      </c>
      <c r="R97" s="3">
        <v>6</v>
      </c>
      <c r="S97" s="3">
        <v>1</v>
      </c>
      <c r="T97" s="3">
        <v>4</v>
      </c>
      <c r="U97" s="3"/>
      <c r="V97" s="17">
        <f t="shared" si="66"/>
        <v>0.55263157894736847</v>
      </c>
      <c r="W97" s="6">
        <f t="shared" si="67"/>
        <v>5.2631578947368418E-2</v>
      </c>
      <c r="X97" s="7" t="e">
        <f t="shared" si="68"/>
        <v>#DIV/0!</v>
      </c>
      <c r="Y97" s="3">
        <v>1992</v>
      </c>
      <c r="Z97" s="8">
        <f t="shared" si="69"/>
        <v>50</v>
      </c>
      <c r="AA97" s="3"/>
      <c r="AB97" s="3">
        <f>(K97+L97)*$AB$2+SUM(M97:P97)*$AB$3</f>
        <v>920</v>
      </c>
      <c r="AC97" s="3"/>
      <c r="AD97" s="3"/>
      <c r="AE97" s="3"/>
      <c r="AF97" s="3"/>
      <c r="AG97" s="3"/>
      <c r="AH97" s="3"/>
    </row>
    <row r="98" spans="1:34" ht="15.75" x14ac:dyDescent="0.25">
      <c r="A98" s="16">
        <v>1993</v>
      </c>
      <c r="B98" s="3">
        <v>4</v>
      </c>
      <c r="C98" s="3">
        <v>12</v>
      </c>
      <c r="D98" s="3">
        <v>2</v>
      </c>
      <c r="E98" s="3">
        <v>0</v>
      </c>
      <c r="F98" s="3">
        <v>3</v>
      </c>
      <c r="G98" s="3">
        <v>0</v>
      </c>
      <c r="H98" s="3">
        <v>3</v>
      </c>
      <c r="I98" s="3">
        <v>0</v>
      </c>
      <c r="J98" s="16">
        <f t="shared" si="64"/>
        <v>8</v>
      </c>
      <c r="K98" s="3">
        <v>1</v>
      </c>
      <c r="L98" s="3">
        <v>0</v>
      </c>
      <c r="M98" s="3">
        <v>0</v>
      </c>
      <c r="N98" s="3">
        <v>0</v>
      </c>
      <c r="O98" s="3">
        <v>1</v>
      </c>
      <c r="P98" s="3">
        <v>2</v>
      </c>
      <c r="Q98" s="16">
        <f t="shared" si="65"/>
        <v>4</v>
      </c>
      <c r="R98" s="3">
        <v>8</v>
      </c>
      <c r="S98" s="3">
        <v>3</v>
      </c>
      <c r="T98" s="3">
        <v>2</v>
      </c>
      <c r="U98" s="3"/>
      <c r="V98" s="17">
        <f t="shared" si="66"/>
        <v>0.66666666666666663</v>
      </c>
      <c r="W98" s="6">
        <f t="shared" si="67"/>
        <v>0.33333333333333331</v>
      </c>
      <c r="X98" s="7" t="e">
        <f t="shared" si="68"/>
        <v>#DIV/0!</v>
      </c>
      <c r="Y98" s="3">
        <v>1993</v>
      </c>
      <c r="Z98" s="8">
        <f t="shared" si="69"/>
        <v>25</v>
      </c>
      <c r="AA98" s="3"/>
      <c r="AB98" s="3">
        <f t="shared" ref="AB98:AB117" si="70">(K98+L98)*$AB$2+SUM(M98:P98)*$AB$3</f>
        <v>1540</v>
      </c>
      <c r="AC98" s="3"/>
      <c r="AD98" s="3"/>
      <c r="AE98" s="3"/>
      <c r="AF98" s="3"/>
      <c r="AG98" s="3"/>
      <c r="AH98" s="3"/>
    </row>
    <row r="99" spans="1:34" ht="15.75" x14ac:dyDescent="0.25">
      <c r="A99" s="16">
        <v>1994</v>
      </c>
      <c r="B99" s="3">
        <v>27</v>
      </c>
      <c r="C99" s="3">
        <v>90</v>
      </c>
      <c r="D99" s="3">
        <v>11</v>
      </c>
      <c r="E99" s="3">
        <v>8</v>
      </c>
      <c r="F99" s="3">
        <v>5</v>
      </c>
      <c r="G99" s="3">
        <v>4</v>
      </c>
      <c r="H99" s="3">
        <v>13</v>
      </c>
      <c r="I99" s="3">
        <v>9</v>
      </c>
      <c r="J99" s="16">
        <f t="shared" si="64"/>
        <v>50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16">
        <f t="shared" si="65"/>
        <v>3</v>
      </c>
      <c r="R99" s="3">
        <v>6.1</v>
      </c>
      <c r="S99" s="3">
        <v>9</v>
      </c>
      <c r="T99" s="3">
        <v>0</v>
      </c>
      <c r="U99" s="3">
        <v>6</v>
      </c>
      <c r="V99" s="17">
        <f t="shared" si="66"/>
        <v>0.55555555555555558</v>
      </c>
      <c r="W99" s="6">
        <f t="shared" si="67"/>
        <v>3.3333333333333333E-2</v>
      </c>
      <c r="X99" s="7">
        <f t="shared" si="68"/>
        <v>50</v>
      </c>
      <c r="Y99" s="3">
        <v>1994</v>
      </c>
      <c r="Z99" s="8">
        <f t="shared" si="69"/>
        <v>33.333333333333336</v>
      </c>
      <c r="AA99" s="3"/>
      <c r="AB99" s="3">
        <f t="shared" si="70"/>
        <v>1380</v>
      </c>
      <c r="AC99" s="3"/>
      <c r="AD99" s="3"/>
      <c r="AE99" s="3"/>
      <c r="AF99" s="3"/>
      <c r="AG99" s="3"/>
      <c r="AH99" s="3"/>
    </row>
    <row r="100" spans="1:34" ht="15.75" x14ac:dyDescent="0.25">
      <c r="A100" s="16">
        <v>1995</v>
      </c>
      <c r="B100" s="3">
        <v>9</v>
      </c>
      <c r="C100" s="3">
        <v>43</v>
      </c>
      <c r="D100" s="3">
        <v>4</v>
      </c>
      <c r="E100" s="3">
        <v>6</v>
      </c>
      <c r="F100" s="3">
        <v>3</v>
      </c>
      <c r="G100" s="3">
        <v>1</v>
      </c>
      <c r="H100" s="3">
        <v>8</v>
      </c>
      <c r="I100" s="3">
        <v>1</v>
      </c>
      <c r="J100" s="16">
        <f t="shared" si="64"/>
        <v>23</v>
      </c>
      <c r="K100" s="3">
        <v>0</v>
      </c>
      <c r="L100" s="3">
        <v>2</v>
      </c>
      <c r="M100" s="3">
        <v>1</v>
      </c>
      <c r="N100" s="3">
        <v>0</v>
      </c>
      <c r="O100" s="3">
        <v>1</v>
      </c>
      <c r="P100" s="3">
        <v>1</v>
      </c>
      <c r="Q100" s="16">
        <f t="shared" si="65"/>
        <v>5</v>
      </c>
      <c r="R100" s="3">
        <v>5.8</v>
      </c>
      <c r="S100" s="3">
        <v>7</v>
      </c>
      <c r="T100" s="3">
        <v>7</v>
      </c>
      <c r="U100" s="3">
        <v>5</v>
      </c>
      <c r="V100" s="17">
        <f t="shared" si="66"/>
        <v>0.53488372093023251</v>
      </c>
      <c r="W100" s="6">
        <f t="shared" si="67"/>
        <v>0.11627906976744186</v>
      </c>
      <c r="X100" s="7">
        <f t="shared" si="68"/>
        <v>100</v>
      </c>
      <c r="Y100" s="3">
        <v>1995</v>
      </c>
      <c r="Z100" s="8">
        <f t="shared" si="69"/>
        <v>60</v>
      </c>
      <c r="AA100" s="3"/>
      <c r="AB100" s="3">
        <f t="shared" si="70"/>
        <v>1700</v>
      </c>
      <c r="AC100" s="3"/>
      <c r="AD100" s="3"/>
      <c r="AE100" s="3"/>
      <c r="AF100" s="3"/>
      <c r="AG100" s="3"/>
      <c r="AH100" s="3"/>
    </row>
    <row r="101" spans="1:34" ht="15.75" x14ac:dyDescent="0.25">
      <c r="A101" s="16">
        <v>1996</v>
      </c>
      <c r="B101" s="3">
        <v>17</v>
      </c>
      <c r="C101" s="3">
        <v>66</v>
      </c>
      <c r="D101" s="3">
        <v>4</v>
      </c>
      <c r="E101" s="3">
        <v>1</v>
      </c>
      <c r="F101" s="3">
        <v>4</v>
      </c>
      <c r="G101" s="3">
        <v>0</v>
      </c>
      <c r="H101" s="3">
        <v>4</v>
      </c>
      <c r="I101" s="3">
        <v>14</v>
      </c>
      <c r="J101" s="16">
        <f t="shared" si="64"/>
        <v>27</v>
      </c>
      <c r="K101" s="3">
        <v>1</v>
      </c>
      <c r="L101" s="3">
        <v>1</v>
      </c>
      <c r="M101" s="3">
        <v>1</v>
      </c>
      <c r="N101" s="3">
        <v>0</v>
      </c>
      <c r="O101" s="3">
        <v>1</v>
      </c>
      <c r="P101" s="3">
        <v>2</v>
      </c>
      <c r="Q101" s="16">
        <f t="shared" si="65"/>
        <v>6</v>
      </c>
      <c r="R101" s="3">
        <v>6</v>
      </c>
      <c r="S101" s="3">
        <v>7</v>
      </c>
      <c r="T101" s="3">
        <v>3</v>
      </c>
      <c r="U101" s="3">
        <v>7</v>
      </c>
      <c r="V101" s="17">
        <f t="shared" si="66"/>
        <v>0.40909090909090912</v>
      </c>
      <c r="W101" s="6">
        <f t="shared" si="67"/>
        <v>9.0909090909090912E-2</v>
      </c>
      <c r="X101" s="7">
        <f t="shared" si="68"/>
        <v>85.714285714285708</v>
      </c>
      <c r="Y101" s="3">
        <v>1996</v>
      </c>
      <c r="Z101" s="8">
        <f t="shared" si="69"/>
        <v>50</v>
      </c>
      <c r="AA101" s="3" t="s">
        <v>47</v>
      </c>
      <c r="AB101" s="3">
        <f t="shared" si="70"/>
        <v>2160</v>
      </c>
      <c r="AC101" s="3"/>
      <c r="AD101" s="3"/>
      <c r="AE101" s="3"/>
      <c r="AF101" s="3"/>
      <c r="AG101" s="3"/>
      <c r="AH101" s="3"/>
    </row>
    <row r="102" spans="1:34" ht="15.75" x14ac:dyDescent="0.25">
      <c r="A102" s="16">
        <v>1997</v>
      </c>
      <c r="B102" s="3">
        <v>15</v>
      </c>
      <c r="C102" s="3">
        <v>76</v>
      </c>
      <c r="D102" s="3">
        <v>10</v>
      </c>
      <c r="E102" s="3">
        <v>5</v>
      </c>
      <c r="F102" s="3">
        <v>7</v>
      </c>
      <c r="G102" s="3">
        <v>0</v>
      </c>
      <c r="H102" s="3">
        <v>10</v>
      </c>
      <c r="I102" s="3">
        <v>4</v>
      </c>
      <c r="J102" s="16">
        <f t="shared" si="64"/>
        <v>36</v>
      </c>
      <c r="K102" s="3">
        <v>1</v>
      </c>
      <c r="L102" s="3">
        <v>1</v>
      </c>
      <c r="M102" s="3">
        <v>2</v>
      </c>
      <c r="N102" s="3">
        <v>1</v>
      </c>
      <c r="O102" s="3">
        <v>2</v>
      </c>
      <c r="P102" s="3">
        <v>2</v>
      </c>
      <c r="Q102" s="16">
        <f t="shared" si="65"/>
        <v>9</v>
      </c>
      <c r="R102" s="3">
        <v>6</v>
      </c>
      <c r="S102" s="3">
        <v>3</v>
      </c>
      <c r="T102" s="3">
        <v>1</v>
      </c>
      <c r="U102" s="3">
        <v>9</v>
      </c>
      <c r="V102" s="17">
        <f t="shared" si="66"/>
        <v>0.47368421052631576</v>
      </c>
      <c r="W102" s="6">
        <f t="shared" si="67"/>
        <v>0.11842105263157894</v>
      </c>
      <c r="X102" s="7">
        <f t="shared" si="68"/>
        <v>100</v>
      </c>
      <c r="Y102" s="3">
        <v>1997</v>
      </c>
      <c r="Z102" s="8">
        <f t="shared" si="69"/>
        <v>55.555555555555557</v>
      </c>
      <c r="AA102" s="3"/>
      <c r="AB102" s="3">
        <f t="shared" si="70"/>
        <v>3540</v>
      </c>
      <c r="AC102" s="3"/>
      <c r="AD102" s="3"/>
      <c r="AE102" s="3"/>
      <c r="AF102" s="3"/>
      <c r="AG102" s="3"/>
      <c r="AH102" s="3"/>
    </row>
    <row r="103" spans="1:34" ht="15.75" x14ac:dyDescent="0.25">
      <c r="A103" s="16">
        <v>1998</v>
      </c>
      <c r="B103" s="3">
        <v>21</v>
      </c>
      <c r="C103" s="3">
        <v>102</v>
      </c>
      <c r="D103" s="3">
        <v>3</v>
      </c>
      <c r="E103" s="3">
        <v>1</v>
      </c>
      <c r="F103" s="3">
        <v>2</v>
      </c>
      <c r="G103" s="3">
        <v>0</v>
      </c>
      <c r="H103" s="3">
        <v>0</v>
      </c>
      <c r="I103" s="3">
        <v>5</v>
      </c>
      <c r="J103" s="16">
        <f t="shared" si="64"/>
        <v>11</v>
      </c>
      <c r="K103" s="3">
        <v>0</v>
      </c>
      <c r="L103" s="3">
        <v>0</v>
      </c>
      <c r="M103" s="3">
        <v>1</v>
      </c>
      <c r="N103" s="3">
        <v>0</v>
      </c>
      <c r="O103" s="3">
        <v>1</v>
      </c>
      <c r="P103" s="3">
        <v>1</v>
      </c>
      <c r="Q103" s="16">
        <f t="shared" si="65"/>
        <v>3</v>
      </c>
      <c r="R103" s="3">
        <v>6</v>
      </c>
      <c r="S103" s="3">
        <v>1</v>
      </c>
      <c r="T103" s="3">
        <v>1</v>
      </c>
      <c r="U103" s="3">
        <v>8</v>
      </c>
      <c r="V103" s="17">
        <f t="shared" si="66"/>
        <v>0.10784313725490197</v>
      </c>
      <c r="W103" s="6">
        <f t="shared" si="67"/>
        <v>2.9411764705882353E-2</v>
      </c>
      <c r="X103" s="7">
        <f t="shared" si="68"/>
        <v>37.5</v>
      </c>
      <c r="Y103" s="3">
        <v>1998</v>
      </c>
      <c r="Z103" s="8">
        <f t="shared" si="69"/>
        <v>33.333333333333336</v>
      </c>
      <c r="AA103" s="3"/>
      <c r="AB103" s="3">
        <f t="shared" si="70"/>
        <v>1380</v>
      </c>
      <c r="AC103" s="3"/>
      <c r="AD103" s="3"/>
      <c r="AE103" s="3"/>
      <c r="AF103" s="3"/>
      <c r="AG103" s="3"/>
      <c r="AH103" s="3"/>
    </row>
    <row r="104" spans="1:34" ht="15.75" x14ac:dyDescent="0.25">
      <c r="A104" s="16">
        <v>1999</v>
      </c>
      <c r="B104" s="1">
        <v>13</v>
      </c>
      <c r="C104" s="1">
        <v>59</v>
      </c>
      <c r="D104" s="1">
        <v>8</v>
      </c>
      <c r="E104" s="1">
        <v>4</v>
      </c>
      <c r="F104" s="1">
        <v>1</v>
      </c>
      <c r="G104" s="1">
        <v>0</v>
      </c>
      <c r="H104" s="1">
        <v>1</v>
      </c>
      <c r="I104" s="1">
        <v>0</v>
      </c>
      <c r="J104" s="16">
        <f t="shared" si="64"/>
        <v>14</v>
      </c>
      <c r="K104" s="1">
        <v>1</v>
      </c>
      <c r="L104" s="1">
        <v>0</v>
      </c>
      <c r="M104" s="1">
        <v>4</v>
      </c>
      <c r="N104" s="1">
        <v>0</v>
      </c>
      <c r="O104" s="1">
        <v>2</v>
      </c>
      <c r="P104" s="1">
        <v>1</v>
      </c>
      <c r="Q104" s="16">
        <f t="shared" si="65"/>
        <v>8</v>
      </c>
      <c r="R104" s="1">
        <v>6</v>
      </c>
      <c r="S104" s="1">
        <v>0</v>
      </c>
      <c r="T104" s="1">
        <v>0</v>
      </c>
      <c r="U104" s="3">
        <v>8</v>
      </c>
      <c r="V104" s="17">
        <f>J134/C134</f>
        <v>0.34090909090909088</v>
      </c>
      <c r="W104" s="6">
        <f>Q134/C134</f>
        <v>0.11363636363636363</v>
      </c>
      <c r="X104" s="7">
        <f t="shared" si="68"/>
        <v>100</v>
      </c>
      <c r="Y104" s="3">
        <v>1999</v>
      </c>
      <c r="Z104" s="8">
        <f t="shared" si="69"/>
        <v>62.5</v>
      </c>
      <c r="AA104" s="3"/>
      <c r="AB104" s="3">
        <f t="shared" si="70"/>
        <v>3380</v>
      </c>
      <c r="AC104" s="3"/>
      <c r="AD104" s="3"/>
      <c r="AE104" s="3"/>
      <c r="AF104" s="3"/>
      <c r="AG104" s="3"/>
      <c r="AH104" s="3"/>
    </row>
    <row r="105" spans="1:34" ht="15.75" x14ac:dyDescent="0.25">
      <c r="A105" s="16">
        <v>2000</v>
      </c>
      <c r="B105" s="3">
        <v>13</v>
      </c>
      <c r="C105" s="3">
        <v>80</v>
      </c>
      <c r="D105" s="3">
        <v>1</v>
      </c>
      <c r="E105" s="3">
        <v>2</v>
      </c>
      <c r="F105" s="3">
        <v>1</v>
      </c>
      <c r="G105" s="3">
        <v>2</v>
      </c>
      <c r="H105" s="3">
        <v>5</v>
      </c>
      <c r="I105" s="3">
        <v>1</v>
      </c>
      <c r="J105" s="16">
        <f t="shared" si="64"/>
        <v>12</v>
      </c>
      <c r="K105" s="3">
        <v>2</v>
      </c>
      <c r="L105" s="3">
        <v>1</v>
      </c>
      <c r="M105" s="3">
        <v>0</v>
      </c>
      <c r="N105" s="3">
        <v>2</v>
      </c>
      <c r="O105" s="3">
        <v>1</v>
      </c>
      <c r="P105" s="3">
        <v>1</v>
      </c>
      <c r="Q105" s="16">
        <f t="shared" si="65"/>
        <v>7</v>
      </c>
      <c r="R105" s="3">
        <v>7</v>
      </c>
      <c r="S105" s="3">
        <v>0</v>
      </c>
      <c r="T105" s="3">
        <v>0</v>
      </c>
      <c r="U105" s="3">
        <v>7</v>
      </c>
      <c r="V105" s="17">
        <f t="shared" ref="V105:V113" si="71">J105/C105</f>
        <v>0.15</v>
      </c>
      <c r="W105" s="6">
        <f t="shared" ref="W105:W113" si="72">Q105/C105</f>
        <v>8.7499999999999994E-2</v>
      </c>
      <c r="X105" s="7">
        <f t="shared" si="68"/>
        <v>100</v>
      </c>
      <c r="Y105" s="3">
        <v>2000</v>
      </c>
      <c r="Z105" s="8">
        <f t="shared" si="69"/>
        <v>71.428571428571431</v>
      </c>
      <c r="AA105" s="3"/>
      <c r="AB105" s="3">
        <f t="shared" si="70"/>
        <v>2320</v>
      </c>
      <c r="AC105" s="3"/>
      <c r="AD105" s="3"/>
      <c r="AE105" s="3"/>
      <c r="AF105" s="3"/>
      <c r="AG105" s="3"/>
      <c r="AH105" s="3"/>
    </row>
    <row r="106" spans="1:34" ht="15.75" x14ac:dyDescent="0.25">
      <c r="A106" s="16">
        <v>2001</v>
      </c>
      <c r="B106" s="3">
        <v>12</v>
      </c>
      <c r="C106" s="3">
        <v>75</v>
      </c>
      <c r="D106" s="3">
        <v>5</v>
      </c>
      <c r="E106" s="3">
        <v>0</v>
      </c>
      <c r="F106" s="3">
        <v>2</v>
      </c>
      <c r="G106" s="3">
        <v>0</v>
      </c>
      <c r="H106" s="3">
        <v>2</v>
      </c>
      <c r="I106" s="3">
        <v>1</v>
      </c>
      <c r="J106" s="16">
        <f t="shared" si="64"/>
        <v>10</v>
      </c>
      <c r="K106" s="3">
        <v>1</v>
      </c>
      <c r="L106" s="3">
        <v>0</v>
      </c>
      <c r="M106" s="3">
        <v>3</v>
      </c>
      <c r="N106" s="3">
        <v>0</v>
      </c>
      <c r="O106" s="3">
        <v>1</v>
      </c>
      <c r="P106" s="3">
        <v>1</v>
      </c>
      <c r="Q106" s="16">
        <f t="shared" si="65"/>
        <v>6</v>
      </c>
      <c r="R106" s="3">
        <v>7</v>
      </c>
      <c r="S106" s="3">
        <v>0</v>
      </c>
      <c r="T106" s="3">
        <v>0</v>
      </c>
      <c r="U106" s="3">
        <v>0</v>
      </c>
      <c r="V106" s="17">
        <f t="shared" si="71"/>
        <v>0.13333333333333333</v>
      </c>
      <c r="W106" s="6">
        <f t="shared" si="72"/>
        <v>0.08</v>
      </c>
      <c r="X106" s="7" t="e">
        <f t="shared" si="68"/>
        <v>#DIV/0!</v>
      </c>
      <c r="Y106" s="3">
        <f t="shared" ref="Y106:Y117" si="73">A106</f>
        <v>2001</v>
      </c>
      <c r="Z106" s="8">
        <f t="shared" si="69"/>
        <v>66.666666666666671</v>
      </c>
      <c r="AA106" s="3"/>
      <c r="AB106" s="3">
        <f t="shared" si="70"/>
        <v>2460</v>
      </c>
      <c r="AC106" s="3"/>
      <c r="AD106" s="3"/>
      <c r="AE106" s="3"/>
      <c r="AF106" s="3"/>
      <c r="AG106" s="3"/>
      <c r="AH106" s="3"/>
    </row>
    <row r="107" spans="1:34" ht="15.75" x14ac:dyDescent="0.25">
      <c r="A107" s="16">
        <v>2002</v>
      </c>
      <c r="B107" s="3">
        <v>10</v>
      </c>
      <c r="C107" s="3">
        <v>69</v>
      </c>
      <c r="D107" s="3">
        <v>10</v>
      </c>
      <c r="E107" s="3">
        <v>5</v>
      </c>
      <c r="F107" s="3">
        <v>5</v>
      </c>
      <c r="G107" s="3">
        <v>0</v>
      </c>
      <c r="H107" s="3">
        <v>6</v>
      </c>
      <c r="I107" s="3">
        <v>0</v>
      </c>
      <c r="J107" s="5">
        <f t="shared" si="64"/>
        <v>26</v>
      </c>
      <c r="K107" s="3">
        <v>0</v>
      </c>
      <c r="L107" s="3">
        <v>3</v>
      </c>
      <c r="M107" s="3">
        <v>0</v>
      </c>
      <c r="N107" s="3">
        <v>2</v>
      </c>
      <c r="O107" s="3">
        <v>1</v>
      </c>
      <c r="P107" s="3">
        <v>1</v>
      </c>
      <c r="Q107" s="5">
        <f t="shared" si="65"/>
        <v>7</v>
      </c>
      <c r="R107" s="3">
        <v>7</v>
      </c>
      <c r="S107" s="3">
        <v>0</v>
      </c>
      <c r="T107" s="3">
        <v>0</v>
      </c>
      <c r="U107" s="3">
        <v>0</v>
      </c>
      <c r="V107" s="17">
        <f t="shared" si="71"/>
        <v>0.37681159420289856</v>
      </c>
      <c r="W107" s="6">
        <f t="shared" si="72"/>
        <v>0.10144927536231885</v>
      </c>
      <c r="X107" s="7" t="e">
        <f t="shared" si="68"/>
        <v>#DIV/0!</v>
      </c>
      <c r="Y107" s="3">
        <f t="shared" si="73"/>
        <v>2002</v>
      </c>
      <c r="Z107" s="8">
        <f t="shared" si="69"/>
        <v>71.428571428571431</v>
      </c>
      <c r="AA107" s="3"/>
      <c r="AB107" s="3">
        <f t="shared" si="70"/>
        <v>2320</v>
      </c>
      <c r="AC107" s="3"/>
      <c r="AD107" s="3"/>
      <c r="AE107" s="3"/>
      <c r="AF107" s="3"/>
      <c r="AG107" s="3"/>
      <c r="AH107" s="3"/>
    </row>
    <row r="108" spans="1:34" ht="15.75" x14ac:dyDescent="0.25">
      <c r="A108" s="16">
        <v>2003</v>
      </c>
      <c r="B108" s="3">
        <v>9</v>
      </c>
      <c r="C108" s="3">
        <v>59</v>
      </c>
      <c r="D108" s="3">
        <v>8</v>
      </c>
      <c r="E108" s="3">
        <v>3</v>
      </c>
      <c r="F108" s="3">
        <v>3</v>
      </c>
      <c r="G108" s="3">
        <v>0</v>
      </c>
      <c r="H108" s="3">
        <v>3</v>
      </c>
      <c r="I108" s="3">
        <v>0</v>
      </c>
      <c r="J108" s="5">
        <f t="shared" si="64"/>
        <v>17</v>
      </c>
      <c r="K108" s="3">
        <v>0</v>
      </c>
      <c r="L108" s="3">
        <v>3</v>
      </c>
      <c r="M108" s="3">
        <v>2</v>
      </c>
      <c r="N108" s="3">
        <v>0</v>
      </c>
      <c r="O108" s="3">
        <v>1</v>
      </c>
      <c r="P108" s="3">
        <v>1</v>
      </c>
      <c r="Q108" s="5">
        <f t="shared" si="65"/>
        <v>7</v>
      </c>
      <c r="R108" s="3">
        <v>7</v>
      </c>
      <c r="S108" s="3">
        <v>0</v>
      </c>
      <c r="T108" s="3">
        <v>0</v>
      </c>
      <c r="U108" s="3">
        <v>0</v>
      </c>
      <c r="V108" s="17">
        <f t="shared" si="71"/>
        <v>0.28813559322033899</v>
      </c>
      <c r="W108" s="6">
        <f t="shared" si="72"/>
        <v>0.11864406779661017</v>
      </c>
      <c r="X108" s="7" t="e">
        <f t="shared" si="68"/>
        <v>#DIV/0!</v>
      </c>
      <c r="Y108" s="3">
        <f t="shared" si="73"/>
        <v>2003</v>
      </c>
      <c r="Z108" s="8">
        <f t="shared" si="69"/>
        <v>71.428571428571431</v>
      </c>
      <c r="AA108" s="3"/>
      <c r="AB108" s="3">
        <f t="shared" si="70"/>
        <v>2320</v>
      </c>
      <c r="AC108" s="3"/>
      <c r="AD108" s="3"/>
      <c r="AE108" s="3"/>
      <c r="AF108" s="3"/>
      <c r="AG108" s="3"/>
      <c r="AH108" s="3"/>
    </row>
    <row r="109" spans="1:34" ht="15.75" x14ac:dyDescent="0.25">
      <c r="A109" s="16">
        <v>2004</v>
      </c>
      <c r="B109" s="3">
        <v>12</v>
      </c>
      <c r="C109" s="3">
        <v>68</v>
      </c>
      <c r="D109" s="3">
        <v>2</v>
      </c>
      <c r="E109" s="3">
        <v>4</v>
      </c>
      <c r="F109" s="3">
        <v>1</v>
      </c>
      <c r="G109" s="3">
        <v>3</v>
      </c>
      <c r="H109" s="3">
        <v>8</v>
      </c>
      <c r="I109" s="3">
        <v>2</v>
      </c>
      <c r="J109" s="16">
        <f t="shared" si="64"/>
        <v>20</v>
      </c>
      <c r="K109" s="3">
        <v>2</v>
      </c>
      <c r="L109" s="3">
        <v>1</v>
      </c>
      <c r="M109" s="3">
        <v>0</v>
      </c>
      <c r="N109" s="3">
        <v>0</v>
      </c>
      <c r="O109" s="3">
        <v>1</v>
      </c>
      <c r="P109" s="3">
        <v>3</v>
      </c>
      <c r="Q109" s="16">
        <f t="shared" si="65"/>
        <v>7</v>
      </c>
      <c r="R109" s="3">
        <v>7</v>
      </c>
      <c r="S109" s="3">
        <v>0</v>
      </c>
      <c r="T109" s="3">
        <v>0</v>
      </c>
      <c r="U109" s="3">
        <v>0</v>
      </c>
      <c r="V109" s="17">
        <f t="shared" si="71"/>
        <v>0.29411764705882354</v>
      </c>
      <c r="W109" s="6">
        <f t="shared" si="72"/>
        <v>0.10294117647058823</v>
      </c>
      <c r="X109" s="7" t="e">
        <f t="shared" si="68"/>
        <v>#DIV/0!</v>
      </c>
      <c r="Y109" s="3">
        <f t="shared" si="73"/>
        <v>2004</v>
      </c>
      <c r="Z109" s="8">
        <f t="shared" si="69"/>
        <v>42.857142857142854</v>
      </c>
      <c r="AA109" s="3"/>
      <c r="AB109" s="3">
        <f t="shared" si="70"/>
        <v>2320</v>
      </c>
      <c r="AC109" s="3"/>
      <c r="AD109" s="3"/>
      <c r="AE109" s="3"/>
      <c r="AF109" s="3"/>
      <c r="AG109" s="3"/>
      <c r="AH109" s="3"/>
    </row>
    <row r="110" spans="1:34" ht="15.75" x14ac:dyDescent="0.25">
      <c r="A110" s="16">
        <v>2005</v>
      </c>
      <c r="B110" s="3">
        <v>9</v>
      </c>
      <c r="C110" s="3">
        <v>61</v>
      </c>
      <c r="D110" s="3">
        <v>3</v>
      </c>
      <c r="E110" s="3">
        <v>3</v>
      </c>
      <c r="F110" s="3">
        <v>2</v>
      </c>
      <c r="G110" s="3">
        <v>0</v>
      </c>
      <c r="H110" s="3">
        <v>2</v>
      </c>
      <c r="I110" s="3">
        <v>0</v>
      </c>
      <c r="J110" s="16">
        <f t="shared" si="64"/>
        <v>10</v>
      </c>
      <c r="K110" s="3">
        <v>0</v>
      </c>
      <c r="L110" s="3">
        <v>2</v>
      </c>
      <c r="M110" s="3">
        <v>0</v>
      </c>
      <c r="N110" s="3">
        <v>1</v>
      </c>
      <c r="O110" s="3">
        <v>2</v>
      </c>
      <c r="P110" s="3">
        <v>1</v>
      </c>
      <c r="Q110" s="16">
        <f t="shared" si="65"/>
        <v>6</v>
      </c>
      <c r="R110" s="3">
        <v>6</v>
      </c>
      <c r="S110" s="3"/>
      <c r="T110" s="3"/>
      <c r="U110" s="3">
        <v>6</v>
      </c>
      <c r="V110" s="17">
        <f t="shared" si="71"/>
        <v>0.16393442622950818</v>
      </c>
      <c r="W110" s="6">
        <f t="shared" si="72"/>
        <v>9.8360655737704916E-2</v>
      </c>
      <c r="X110" s="7">
        <f t="shared" ref="X110:X121" si="74">Q110*100/U110</f>
        <v>100</v>
      </c>
      <c r="Y110" s="3">
        <f t="shared" si="73"/>
        <v>2005</v>
      </c>
      <c r="Z110" s="8">
        <f t="shared" ref="Z110:Z117" si="75">100*SUM(K110:N110)/SUM(Q110)</f>
        <v>50</v>
      </c>
      <c r="AA110" s="3"/>
      <c r="AB110" s="3">
        <f t="shared" si="70"/>
        <v>2160</v>
      </c>
      <c r="AC110" s="3"/>
      <c r="AD110" s="3"/>
      <c r="AE110" s="3"/>
      <c r="AF110" s="3"/>
      <c r="AG110" s="3"/>
      <c r="AH110" s="3"/>
    </row>
    <row r="111" spans="1:34" ht="15.75" x14ac:dyDescent="0.25">
      <c r="A111" s="16">
        <v>2006</v>
      </c>
      <c r="B111" s="3">
        <v>15</v>
      </c>
      <c r="C111" s="3">
        <v>91</v>
      </c>
      <c r="D111" s="3">
        <v>2</v>
      </c>
      <c r="E111" s="3">
        <v>6</v>
      </c>
      <c r="F111" s="3">
        <v>1</v>
      </c>
      <c r="G111" s="3">
        <v>0</v>
      </c>
      <c r="H111" s="3">
        <v>0</v>
      </c>
      <c r="I111" s="3">
        <v>6</v>
      </c>
      <c r="J111" s="16">
        <f t="shared" si="64"/>
        <v>15</v>
      </c>
      <c r="K111" s="3">
        <v>1</v>
      </c>
      <c r="L111" s="3">
        <v>0</v>
      </c>
      <c r="M111" s="3">
        <v>0</v>
      </c>
      <c r="N111" s="3">
        <v>2</v>
      </c>
      <c r="O111" s="3">
        <v>1</v>
      </c>
      <c r="P111" s="3">
        <v>1</v>
      </c>
      <c r="Q111" s="16">
        <f t="shared" si="65"/>
        <v>5</v>
      </c>
      <c r="R111" s="3">
        <v>7</v>
      </c>
      <c r="S111" s="3"/>
      <c r="T111" s="3"/>
      <c r="U111" s="3">
        <v>5</v>
      </c>
      <c r="V111" s="17">
        <f t="shared" si="71"/>
        <v>0.16483516483516483</v>
      </c>
      <c r="W111" s="6">
        <f t="shared" si="72"/>
        <v>5.4945054945054944E-2</v>
      </c>
      <c r="X111" s="7">
        <f t="shared" si="74"/>
        <v>100</v>
      </c>
      <c r="Y111" s="3">
        <f t="shared" si="73"/>
        <v>2006</v>
      </c>
      <c r="Z111" s="8">
        <f t="shared" si="75"/>
        <v>60</v>
      </c>
      <c r="AA111" s="3"/>
      <c r="AB111" s="3">
        <f t="shared" si="70"/>
        <v>2000</v>
      </c>
      <c r="AC111" s="3"/>
      <c r="AD111" s="3"/>
      <c r="AE111" s="3"/>
      <c r="AF111" s="3"/>
      <c r="AG111" s="3"/>
      <c r="AH111" s="3"/>
    </row>
    <row r="112" spans="1:34" ht="15.75" x14ac:dyDescent="0.25">
      <c r="A112" s="16">
        <v>2007</v>
      </c>
      <c r="B112" s="3">
        <v>20</v>
      </c>
      <c r="C112" s="3">
        <v>98</v>
      </c>
      <c r="D112" s="3">
        <v>6</v>
      </c>
      <c r="E112" s="3">
        <v>0</v>
      </c>
      <c r="F112" s="3">
        <v>1</v>
      </c>
      <c r="G112" s="3">
        <v>0</v>
      </c>
      <c r="H112" s="3">
        <v>1</v>
      </c>
      <c r="I112" s="3">
        <v>1</v>
      </c>
      <c r="J112" s="16">
        <f t="shared" si="64"/>
        <v>9</v>
      </c>
      <c r="K112" s="3">
        <v>0</v>
      </c>
      <c r="L112" s="3">
        <v>0</v>
      </c>
      <c r="M112" s="3">
        <v>0</v>
      </c>
      <c r="N112" s="3">
        <v>0</v>
      </c>
      <c r="O112" s="3">
        <v>1</v>
      </c>
      <c r="P112" s="3">
        <v>0</v>
      </c>
      <c r="Q112" s="16">
        <f t="shared" si="65"/>
        <v>1</v>
      </c>
      <c r="R112" s="3"/>
      <c r="S112" s="3"/>
      <c r="T112" s="3"/>
      <c r="U112" s="3">
        <v>4</v>
      </c>
      <c r="V112" s="17">
        <f t="shared" si="71"/>
        <v>9.1836734693877556E-2</v>
      </c>
      <c r="W112" s="6">
        <f t="shared" si="72"/>
        <v>1.020408163265306E-2</v>
      </c>
      <c r="X112" s="7">
        <f t="shared" si="74"/>
        <v>25</v>
      </c>
      <c r="Y112" s="3">
        <f t="shared" si="73"/>
        <v>2007</v>
      </c>
      <c r="Z112" s="8">
        <f t="shared" si="75"/>
        <v>0</v>
      </c>
      <c r="AA112" s="3"/>
      <c r="AB112" s="3">
        <f t="shared" si="70"/>
        <v>460</v>
      </c>
      <c r="AC112" s="3"/>
      <c r="AD112" s="3"/>
      <c r="AE112" s="3"/>
      <c r="AF112" s="3"/>
      <c r="AG112" s="3"/>
      <c r="AH112" s="3"/>
    </row>
    <row r="113" spans="1:34" ht="15.75" x14ac:dyDescent="0.25">
      <c r="A113" s="16">
        <v>2008</v>
      </c>
      <c r="B113" s="3">
        <v>9</v>
      </c>
      <c r="C113" s="3">
        <v>88</v>
      </c>
      <c r="D113" s="3">
        <v>6</v>
      </c>
      <c r="E113" s="3">
        <v>1</v>
      </c>
      <c r="F113" s="3">
        <v>2</v>
      </c>
      <c r="G113" s="3">
        <v>0</v>
      </c>
      <c r="H113" s="3">
        <v>2</v>
      </c>
      <c r="I113" s="3">
        <v>3</v>
      </c>
      <c r="J113" s="16">
        <f t="shared" si="64"/>
        <v>14</v>
      </c>
      <c r="K113" s="3">
        <v>1</v>
      </c>
      <c r="L113" s="3">
        <v>0</v>
      </c>
      <c r="M113" s="7">
        <v>2</v>
      </c>
      <c r="N113" s="7">
        <v>0</v>
      </c>
      <c r="O113" s="7">
        <v>1</v>
      </c>
      <c r="P113" s="7">
        <v>1</v>
      </c>
      <c r="Q113" s="16">
        <f t="shared" si="65"/>
        <v>5</v>
      </c>
      <c r="R113" s="3"/>
      <c r="S113" s="3"/>
      <c r="T113" s="3"/>
      <c r="U113" s="3">
        <v>5</v>
      </c>
      <c r="V113" s="17">
        <f t="shared" si="71"/>
        <v>0.15909090909090909</v>
      </c>
      <c r="W113" s="6">
        <f t="shared" si="72"/>
        <v>5.6818181818181816E-2</v>
      </c>
      <c r="X113" s="7">
        <f t="shared" si="74"/>
        <v>100</v>
      </c>
      <c r="Y113" s="3">
        <f t="shared" si="73"/>
        <v>2008</v>
      </c>
      <c r="Z113" s="8">
        <f t="shared" si="75"/>
        <v>60</v>
      </c>
      <c r="AA113" s="3"/>
      <c r="AB113" s="3">
        <f t="shared" si="70"/>
        <v>2000</v>
      </c>
      <c r="AC113" s="3"/>
      <c r="AD113" s="3"/>
      <c r="AE113" s="3"/>
      <c r="AF113" s="3"/>
      <c r="AG113" s="3"/>
      <c r="AH113" s="3"/>
    </row>
    <row r="114" spans="1:34" ht="15.75" x14ac:dyDescent="0.25">
      <c r="A114" s="16">
        <v>2009</v>
      </c>
      <c r="B114" s="3">
        <v>22</v>
      </c>
      <c r="C114" s="3">
        <v>129</v>
      </c>
      <c r="D114" s="3">
        <v>17</v>
      </c>
      <c r="E114" s="3">
        <v>6</v>
      </c>
      <c r="F114" s="3">
        <v>7</v>
      </c>
      <c r="G114" s="3">
        <v>1</v>
      </c>
      <c r="H114" s="3">
        <v>9</v>
      </c>
      <c r="I114" s="3">
        <v>1</v>
      </c>
      <c r="J114" s="16">
        <f t="shared" si="64"/>
        <v>41</v>
      </c>
      <c r="K114" s="3">
        <v>4</v>
      </c>
      <c r="L114" s="3">
        <v>0</v>
      </c>
      <c r="M114" s="7">
        <v>2</v>
      </c>
      <c r="N114" s="7">
        <v>0</v>
      </c>
      <c r="O114" s="7">
        <v>2</v>
      </c>
      <c r="P114" s="7">
        <v>1</v>
      </c>
      <c r="Q114" s="16">
        <f t="shared" si="65"/>
        <v>9</v>
      </c>
      <c r="R114" s="3"/>
      <c r="S114" s="3"/>
      <c r="T114" s="3"/>
      <c r="U114" s="3">
        <v>9</v>
      </c>
      <c r="V114" s="17">
        <f>J114/C114</f>
        <v>0.31782945736434109</v>
      </c>
      <c r="W114" s="6">
        <f>Q114/C114</f>
        <v>6.9767441860465115E-2</v>
      </c>
      <c r="X114" s="7">
        <f t="shared" si="74"/>
        <v>100</v>
      </c>
      <c r="Y114" s="3">
        <f t="shared" si="73"/>
        <v>2009</v>
      </c>
      <c r="Z114" s="8">
        <f t="shared" si="75"/>
        <v>66.666666666666671</v>
      </c>
      <c r="AA114" s="3"/>
      <c r="AB114" s="3">
        <f t="shared" si="70"/>
        <v>2940</v>
      </c>
      <c r="AC114" s="3"/>
      <c r="AD114" s="3"/>
      <c r="AE114" s="3"/>
      <c r="AF114" s="3"/>
      <c r="AG114" s="3"/>
      <c r="AH114" s="3"/>
    </row>
    <row r="115" spans="1:34" ht="15.75" x14ac:dyDescent="0.25">
      <c r="A115" s="16">
        <v>2010</v>
      </c>
      <c r="B115" s="3">
        <v>23</v>
      </c>
      <c r="C115" s="3">
        <v>161</v>
      </c>
      <c r="D115" s="3">
        <v>8</v>
      </c>
      <c r="E115" s="3">
        <v>10</v>
      </c>
      <c r="F115" s="3">
        <v>2</v>
      </c>
      <c r="G115" s="3">
        <v>0</v>
      </c>
      <c r="H115" s="3">
        <v>2</v>
      </c>
      <c r="I115" s="3">
        <v>4</v>
      </c>
      <c r="J115" s="16">
        <f t="shared" si="64"/>
        <v>26</v>
      </c>
      <c r="K115" s="3">
        <v>0</v>
      </c>
      <c r="L115" s="3">
        <v>1</v>
      </c>
      <c r="M115" s="7">
        <v>0</v>
      </c>
      <c r="N115" s="7">
        <v>2</v>
      </c>
      <c r="O115" s="7">
        <v>1</v>
      </c>
      <c r="P115" s="7">
        <v>2</v>
      </c>
      <c r="Q115" s="16">
        <f t="shared" si="65"/>
        <v>6</v>
      </c>
      <c r="R115" s="3"/>
      <c r="S115" s="3"/>
      <c r="T115" s="3"/>
      <c r="U115" s="3">
        <v>7</v>
      </c>
      <c r="V115" s="17">
        <f>J115/C115</f>
        <v>0.16149068322981366</v>
      </c>
      <c r="W115" s="6">
        <f>Q115/C115</f>
        <v>3.7267080745341616E-2</v>
      </c>
      <c r="X115" s="7">
        <f t="shared" si="74"/>
        <v>85.714285714285708</v>
      </c>
      <c r="Y115" s="3">
        <f t="shared" si="73"/>
        <v>2010</v>
      </c>
      <c r="Z115" s="8">
        <f t="shared" si="75"/>
        <v>50</v>
      </c>
      <c r="AA115" s="3"/>
      <c r="AB115" s="3">
        <f t="shared" si="70"/>
        <v>2460</v>
      </c>
      <c r="AC115" s="3"/>
      <c r="AD115" s="3"/>
      <c r="AE115" s="3"/>
      <c r="AF115" s="3"/>
      <c r="AG115" s="3"/>
      <c r="AH115" s="3"/>
    </row>
    <row r="116" spans="1:34" ht="15.75" x14ac:dyDescent="0.25">
      <c r="A116" s="16">
        <v>2011</v>
      </c>
      <c r="B116" s="3">
        <v>26</v>
      </c>
      <c r="C116" s="3">
        <v>148</v>
      </c>
      <c r="D116" s="3">
        <v>10</v>
      </c>
      <c r="E116" s="3">
        <v>6</v>
      </c>
      <c r="F116" s="3">
        <v>1</v>
      </c>
      <c r="G116" s="3">
        <v>0</v>
      </c>
      <c r="H116" s="3">
        <v>1</v>
      </c>
      <c r="I116" s="3">
        <v>0</v>
      </c>
      <c r="J116" s="16">
        <f t="shared" si="64"/>
        <v>18</v>
      </c>
      <c r="K116" s="3">
        <v>0</v>
      </c>
      <c r="L116" s="3">
        <v>0</v>
      </c>
      <c r="M116" s="7">
        <v>1</v>
      </c>
      <c r="N116" s="7">
        <v>3</v>
      </c>
      <c r="O116" s="7">
        <v>1</v>
      </c>
      <c r="P116" s="7">
        <v>1</v>
      </c>
      <c r="Q116" s="16">
        <f t="shared" si="65"/>
        <v>6</v>
      </c>
      <c r="R116" s="3"/>
      <c r="S116" s="3"/>
      <c r="T116" s="3"/>
      <c r="U116" s="3">
        <v>8</v>
      </c>
      <c r="V116" s="29">
        <f>J116/C116</f>
        <v>0.12162162162162163</v>
      </c>
      <c r="W116" s="6">
        <f>Q116/C116</f>
        <v>4.0540540540540543E-2</v>
      </c>
      <c r="X116" s="7">
        <f t="shared" si="74"/>
        <v>75</v>
      </c>
      <c r="Y116" s="3">
        <f t="shared" si="73"/>
        <v>2011</v>
      </c>
      <c r="Z116" s="8">
        <f t="shared" si="75"/>
        <v>66.666666666666671</v>
      </c>
      <c r="AA116" s="3"/>
      <c r="AB116" s="3">
        <f t="shared" si="70"/>
        <v>2760</v>
      </c>
      <c r="AC116" s="3"/>
      <c r="AD116" s="3"/>
      <c r="AE116" s="3"/>
      <c r="AF116" s="3"/>
      <c r="AG116" s="3"/>
      <c r="AH116" s="3"/>
    </row>
    <row r="117" spans="1:34" ht="15.75" x14ac:dyDescent="0.25">
      <c r="A117" s="16">
        <v>2012</v>
      </c>
      <c r="B117" s="3">
        <v>9</v>
      </c>
      <c r="C117" s="3">
        <v>72</v>
      </c>
      <c r="D117" s="3">
        <v>1</v>
      </c>
      <c r="E117" s="3">
        <v>0</v>
      </c>
      <c r="F117" s="3">
        <v>4</v>
      </c>
      <c r="G117" s="3">
        <v>0</v>
      </c>
      <c r="H117" s="3">
        <v>5</v>
      </c>
      <c r="I117" s="3">
        <v>4</v>
      </c>
      <c r="J117" s="16">
        <f t="shared" si="64"/>
        <v>14</v>
      </c>
      <c r="K117" s="3">
        <v>2</v>
      </c>
      <c r="L117" s="3">
        <v>1</v>
      </c>
      <c r="M117" s="7">
        <v>0</v>
      </c>
      <c r="N117" s="7">
        <v>0</v>
      </c>
      <c r="O117" s="7">
        <v>1</v>
      </c>
      <c r="P117" s="7">
        <v>1</v>
      </c>
      <c r="Q117" s="16">
        <f t="shared" si="65"/>
        <v>5</v>
      </c>
      <c r="R117" s="3"/>
      <c r="S117" s="3"/>
      <c r="T117" s="3"/>
      <c r="U117" s="3">
        <v>7</v>
      </c>
      <c r="V117" s="17">
        <f>J117/C117</f>
        <v>0.19444444444444445</v>
      </c>
      <c r="W117" s="6">
        <f>Q117/C117</f>
        <v>6.9444444444444448E-2</v>
      </c>
      <c r="X117" s="7">
        <f t="shared" si="74"/>
        <v>71.428571428571431</v>
      </c>
      <c r="Y117" s="3">
        <f t="shared" si="73"/>
        <v>2012</v>
      </c>
      <c r="Z117" s="8">
        <f t="shared" si="75"/>
        <v>60</v>
      </c>
      <c r="AA117" s="3"/>
      <c r="AB117" s="3">
        <f t="shared" si="70"/>
        <v>1400</v>
      </c>
      <c r="AC117" s="3"/>
      <c r="AD117" s="3"/>
      <c r="AE117" s="3"/>
      <c r="AF117" s="3"/>
      <c r="AG117" s="3"/>
      <c r="AH117" s="3"/>
    </row>
    <row r="118" spans="1:34" ht="15.75" x14ac:dyDescent="0.25">
      <c r="A118" s="16">
        <v>2013</v>
      </c>
      <c r="B118" s="3">
        <v>22</v>
      </c>
      <c r="C118" s="3">
        <v>165</v>
      </c>
      <c r="D118" s="3">
        <v>4</v>
      </c>
      <c r="E118" s="3">
        <v>3</v>
      </c>
      <c r="F118" s="3">
        <v>3</v>
      </c>
      <c r="G118" s="3">
        <v>0</v>
      </c>
      <c r="H118" s="3">
        <v>3</v>
      </c>
      <c r="I118" s="3">
        <v>7</v>
      </c>
      <c r="J118" s="16">
        <f>SUM(D118:I118)</f>
        <v>20</v>
      </c>
      <c r="K118" s="3">
        <v>1</v>
      </c>
      <c r="L118" s="3">
        <v>0</v>
      </c>
      <c r="M118" s="7">
        <v>1</v>
      </c>
      <c r="N118" s="7">
        <v>1</v>
      </c>
      <c r="O118" s="7">
        <v>1</v>
      </c>
      <c r="P118" s="7">
        <v>1</v>
      </c>
      <c r="Q118" s="16">
        <f>SUM(K118:P118)</f>
        <v>5</v>
      </c>
      <c r="R118" s="3"/>
      <c r="S118" s="3"/>
      <c r="T118" s="3"/>
      <c r="U118" s="3">
        <v>4</v>
      </c>
      <c r="V118" s="29">
        <f t="shared" ref="V118:V121" si="76">J118/C118</f>
        <v>0.12121212121212122</v>
      </c>
      <c r="W118" s="6">
        <f t="shared" ref="W118:W121" si="77">Q118/C118</f>
        <v>3.0303030303030304E-2</v>
      </c>
      <c r="X118" s="7">
        <f t="shared" si="74"/>
        <v>125</v>
      </c>
      <c r="Y118" s="3">
        <f>A118</f>
        <v>2013</v>
      </c>
      <c r="Z118" s="8">
        <f>100*SUM(K118:N118)/SUM(Q118)</f>
        <v>60</v>
      </c>
      <c r="AA118" s="3"/>
      <c r="AB118" s="3">
        <f>(K118+L118)*$AB$2+SUM(M118:P118)*$AB$3</f>
        <v>2000</v>
      </c>
      <c r="AC118" s="3"/>
      <c r="AD118" s="3"/>
      <c r="AE118" s="3"/>
      <c r="AF118" s="3"/>
      <c r="AG118" s="3"/>
      <c r="AH118" s="3"/>
    </row>
    <row r="119" spans="1:34" ht="15.75" x14ac:dyDescent="0.25">
      <c r="A119" s="16">
        <v>2014</v>
      </c>
      <c r="B119" s="3">
        <v>19</v>
      </c>
      <c r="C119" s="3">
        <v>113</v>
      </c>
      <c r="D119" s="3">
        <v>3</v>
      </c>
      <c r="E119" s="3">
        <v>4</v>
      </c>
      <c r="F119" s="3">
        <v>0</v>
      </c>
      <c r="G119" s="3">
        <v>0</v>
      </c>
      <c r="H119" s="3">
        <v>0</v>
      </c>
      <c r="I119" s="3">
        <v>0</v>
      </c>
      <c r="J119" s="16">
        <f t="shared" ref="J119:J121" si="78">SUM(D119:I119)</f>
        <v>7</v>
      </c>
      <c r="K119" s="3">
        <v>0</v>
      </c>
      <c r="L119" s="3">
        <v>0</v>
      </c>
      <c r="M119" s="7">
        <v>1</v>
      </c>
      <c r="N119" s="7">
        <v>0</v>
      </c>
      <c r="O119" s="7">
        <v>0</v>
      </c>
      <c r="P119" s="7">
        <v>0</v>
      </c>
      <c r="Q119" s="16">
        <f t="shared" ref="Q119:Q121" si="79">SUM(K119:P119)</f>
        <v>1</v>
      </c>
      <c r="R119" s="3"/>
      <c r="S119" s="3"/>
      <c r="T119" s="3"/>
      <c r="U119" s="3">
        <v>4</v>
      </c>
      <c r="V119" s="17">
        <f t="shared" si="76"/>
        <v>6.1946902654867256E-2</v>
      </c>
      <c r="W119" s="6">
        <f t="shared" si="77"/>
        <v>8.8495575221238937E-3</v>
      </c>
      <c r="X119" s="7">
        <f t="shared" si="74"/>
        <v>25</v>
      </c>
      <c r="Y119" s="3">
        <f t="shared" ref="Y119:Y121" si="80">A119</f>
        <v>2014</v>
      </c>
      <c r="Z119" s="8">
        <f t="shared" ref="Z119:Z121" si="81">100*SUM(K119:N119)/SUM(Q119)</f>
        <v>100</v>
      </c>
      <c r="AA119" s="3"/>
      <c r="AB119" s="3">
        <f t="shared" ref="AB119:AB121" si="82">(K119+L119)*$AB$2+SUM(M119:P119)*$AB$3</f>
        <v>460</v>
      </c>
      <c r="AC119" s="3"/>
      <c r="AD119" s="3"/>
      <c r="AE119" s="3"/>
      <c r="AF119" s="3"/>
      <c r="AG119" s="3"/>
      <c r="AH119" s="3"/>
    </row>
    <row r="120" spans="1:34" ht="15.75" x14ac:dyDescent="0.25">
      <c r="A120" s="16">
        <v>2015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16">
        <f t="shared" si="78"/>
        <v>0</v>
      </c>
      <c r="K120" s="3">
        <v>0</v>
      </c>
      <c r="L120" s="3">
        <v>0</v>
      </c>
      <c r="M120" s="7">
        <v>0</v>
      </c>
      <c r="N120" s="7">
        <v>0</v>
      </c>
      <c r="O120" s="7">
        <v>0</v>
      </c>
      <c r="P120" s="7">
        <v>0</v>
      </c>
      <c r="Q120" s="16">
        <f t="shared" si="79"/>
        <v>0</v>
      </c>
      <c r="R120" s="3"/>
      <c r="S120" s="3"/>
      <c r="T120" s="3"/>
      <c r="U120" s="3">
        <v>4</v>
      </c>
      <c r="V120" s="17" t="e">
        <f t="shared" si="76"/>
        <v>#DIV/0!</v>
      </c>
      <c r="W120" s="6" t="e">
        <f t="shared" si="77"/>
        <v>#DIV/0!</v>
      </c>
      <c r="X120" s="7">
        <f t="shared" si="74"/>
        <v>0</v>
      </c>
      <c r="Y120" s="3">
        <f t="shared" si="80"/>
        <v>2015</v>
      </c>
      <c r="Z120" s="8" t="e">
        <f t="shared" si="81"/>
        <v>#DIV/0!</v>
      </c>
      <c r="AA120" s="3"/>
      <c r="AB120" s="3">
        <f t="shared" si="82"/>
        <v>0</v>
      </c>
      <c r="AC120" s="3"/>
      <c r="AD120" s="3"/>
      <c r="AE120" s="3"/>
      <c r="AF120" s="3"/>
      <c r="AG120" s="3"/>
      <c r="AH120" s="3"/>
    </row>
    <row r="121" spans="1:34" ht="15.75" x14ac:dyDescent="0.25">
      <c r="A121" s="16">
        <v>2016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16">
        <f t="shared" si="78"/>
        <v>0</v>
      </c>
      <c r="K121" s="3">
        <v>0</v>
      </c>
      <c r="L121" s="3">
        <v>0</v>
      </c>
      <c r="M121" s="7">
        <v>0</v>
      </c>
      <c r="N121" s="7">
        <v>0</v>
      </c>
      <c r="O121" s="7">
        <v>0</v>
      </c>
      <c r="P121" s="7">
        <v>0</v>
      </c>
      <c r="Q121" s="16">
        <f t="shared" si="79"/>
        <v>0</v>
      </c>
      <c r="R121" s="3"/>
      <c r="S121" s="3"/>
      <c r="T121" s="3"/>
      <c r="U121" s="3">
        <v>4</v>
      </c>
      <c r="V121" s="17" t="e">
        <f t="shared" si="76"/>
        <v>#DIV/0!</v>
      </c>
      <c r="W121" s="6" t="e">
        <f t="shared" si="77"/>
        <v>#DIV/0!</v>
      </c>
      <c r="X121" s="7">
        <f t="shared" si="74"/>
        <v>0</v>
      </c>
      <c r="Y121" s="3">
        <f t="shared" si="80"/>
        <v>2016</v>
      </c>
      <c r="Z121" s="8" t="e">
        <f t="shared" si="81"/>
        <v>#DIV/0!</v>
      </c>
      <c r="AA121" s="3"/>
      <c r="AB121" s="3">
        <f t="shared" si="82"/>
        <v>0</v>
      </c>
      <c r="AC121" s="3"/>
      <c r="AD121" s="3"/>
      <c r="AE121" s="3"/>
      <c r="AF121" s="3"/>
      <c r="AG121" s="3"/>
      <c r="AH121" s="3"/>
    </row>
    <row r="122" spans="1:34" ht="15.75" x14ac:dyDescent="0.25">
      <c r="B122" s="3"/>
      <c r="C122" s="3"/>
      <c r="D122" s="3"/>
      <c r="E122" s="3"/>
      <c r="F122" s="3"/>
      <c r="G122" s="3"/>
      <c r="H122" s="3"/>
      <c r="I122" s="3"/>
      <c r="J122" s="16"/>
      <c r="K122" s="3"/>
      <c r="L122" s="3"/>
      <c r="M122" s="3"/>
      <c r="N122" s="3"/>
      <c r="O122" s="3"/>
      <c r="P122" s="3"/>
      <c r="Q122" s="16"/>
      <c r="R122" s="3"/>
      <c r="S122" s="3"/>
      <c r="T122" s="3"/>
      <c r="U122" s="3"/>
      <c r="V122" s="16"/>
      <c r="W122" s="3"/>
      <c r="X122" s="7"/>
      <c r="Y122" s="3"/>
      <c r="Z122" s="8"/>
      <c r="AA122" s="3"/>
      <c r="AB122" s="3"/>
      <c r="AC122" s="3"/>
      <c r="AD122" s="3"/>
      <c r="AE122" s="3"/>
      <c r="AF122" s="3"/>
      <c r="AG122" s="3"/>
      <c r="AH122" s="3"/>
    </row>
    <row r="123" spans="1:34" ht="23.25" x14ac:dyDescent="0.35">
      <c r="A123" s="18" t="s">
        <v>41</v>
      </c>
      <c r="B123" s="3"/>
      <c r="C123" s="3"/>
      <c r="D123" s="3"/>
      <c r="E123" s="3"/>
      <c r="F123" s="3" t="str">
        <f>F93</f>
        <v>Sette dyr i antall</v>
      </c>
      <c r="G123" s="3"/>
      <c r="H123" s="3"/>
      <c r="I123" s="3"/>
      <c r="J123" s="16"/>
      <c r="K123" s="3"/>
      <c r="L123" s="3"/>
      <c r="M123" s="3" t="str">
        <f>M93</f>
        <v>Skutte dyr i antall</v>
      </c>
      <c r="N123" s="3"/>
      <c r="O123" s="3"/>
      <c r="P123" s="3"/>
      <c r="Q123" s="16"/>
      <c r="R123" s="3"/>
      <c r="S123" s="3"/>
      <c r="T123" s="3"/>
      <c r="U123" s="3"/>
      <c r="V123" s="16"/>
      <c r="W123" s="3"/>
      <c r="X123" s="7"/>
      <c r="Y123" s="3"/>
      <c r="Z123" s="8"/>
      <c r="AA123" s="3"/>
      <c r="AB123" s="3"/>
      <c r="AC123" s="3"/>
      <c r="AD123" s="3"/>
      <c r="AE123" s="3"/>
      <c r="AF123" s="3"/>
      <c r="AG123" s="3"/>
      <c r="AH123" s="3"/>
    </row>
    <row r="124" spans="1:34" ht="15.75" x14ac:dyDescent="0.25">
      <c r="A124" s="16"/>
      <c r="B124" s="3"/>
      <c r="C124" s="3" t="str">
        <f>C94</f>
        <v>Jeger</v>
      </c>
      <c r="D124" s="3"/>
      <c r="E124" s="3"/>
      <c r="F124" s="3"/>
      <c r="G124" s="3"/>
      <c r="H124" s="3"/>
      <c r="I124" s="3"/>
      <c r="J124" s="16"/>
      <c r="K124" s="3" t="str">
        <f>K94</f>
        <v>Kalv</v>
      </c>
      <c r="L124" s="3" t="str">
        <f>L94</f>
        <v>Kalv</v>
      </c>
      <c r="M124" s="3" t="str">
        <f>M94</f>
        <v>1,5 år</v>
      </c>
      <c r="N124" s="3" t="str">
        <f>N94</f>
        <v>1,5 år</v>
      </c>
      <c r="O124" s="3"/>
      <c r="P124" s="3"/>
      <c r="Q124" s="16"/>
      <c r="R124" s="3" t="str">
        <f t="shared" ref="R124:T125" si="83">R94</f>
        <v>Timer</v>
      </c>
      <c r="S124" s="3" t="str">
        <f t="shared" si="83"/>
        <v>Antall</v>
      </c>
      <c r="T124" s="3" t="str">
        <f t="shared" si="83"/>
        <v>Antall</v>
      </c>
      <c r="U124" s="3"/>
      <c r="V124" s="16" t="str">
        <f t="shared" ref="V124:X125" si="84">V94</f>
        <v>Sette pr</v>
      </c>
      <c r="W124" s="3" t="str">
        <f t="shared" si="84"/>
        <v>Skutt pr</v>
      </c>
      <c r="X124" s="7" t="str">
        <f t="shared" si="84"/>
        <v>Fellings</v>
      </c>
      <c r="Y124" s="3"/>
      <c r="Z124" s="3" t="s">
        <v>37</v>
      </c>
      <c r="AA124" s="3"/>
      <c r="AB124" s="3"/>
      <c r="AC124" s="3"/>
      <c r="AD124" s="3"/>
      <c r="AE124" s="3"/>
      <c r="AF124" s="3"/>
      <c r="AG124" s="3"/>
      <c r="AH124" s="3"/>
    </row>
    <row r="125" spans="1:34" ht="15.75" x14ac:dyDescent="0.25">
      <c r="A125" s="16" t="str">
        <f>A95</f>
        <v>År</v>
      </c>
      <c r="B125" s="3" t="str">
        <f>B95</f>
        <v>Dager</v>
      </c>
      <c r="C125" s="3" t="str">
        <f>C95</f>
        <v>dager</v>
      </c>
      <c r="D125" s="3" t="str">
        <f t="shared" ref="D125:J125" si="85">D95</f>
        <v>Okse</v>
      </c>
      <c r="E125" s="3" t="str">
        <f t="shared" si="85"/>
        <v>Ku u/</v>
      </c>
      <c r="F125" s="3" t="str">
        <f t="shared" si="85"/>
        <v>Ku m/1</v>
      </c>
      <c r="G125" s="3" t="str">
        <f t="shared" si="85"/>
        <v>Ku m/2</v>
      </c>
      <c r="H125" s="3" t="str">
        <f t="shared" si="85"/>
        <v>Kalv</v>
      </c>
      <c r="I125" s="3" t="str">
        <f t="shared" si="85"/>
        <v>Ukjent</v>
      </c>
      <c r="J125" s="16" t="str">
        <f t="shared" si="85"/>
        <v>Sum</v>
      </c>
      <c r="K125" s="3" t="str">
        <f>K95</f>
        <v>hann</v>
      </c>
      <c r="L125" s="3" t="str">
        <f>L95</f>
        <v>hunn</v>
      </c>
      <c r="M125" s="3" t="str">
        <f>M95</f>
        <v>hann</v>
      </c>
      <c r="N125" s="3" t="str">
        <f>N95</f>
        <v>kvige</v>
      </c>
      <c r="O125" s="3" t="str">
        <f>O95</f>
        <v>Okse</v>
      </c>
      <c r="P125" s="3" t="str">
        <f>P95</f>
        <v>Ku</v>
      </c>
      <c r="Q125" s="16" t="str">
        <f>Q95</f>
        <v>Sum</v>
      </c>
      <c r="R125" s="3" t="str">
        <f t="shared" si="83"/>
        <v>/dag</v>
      </c>
      <c r="S125" s="3" t="str">
        <f t="shared" si="83"/>
        <v>før jakt</v>
      </c>
      <c r="T125" s="3" t="str">
        <f t="shared" si="83"/>
        <v>etter</v>
      </c>
      <c r="U125" s="3" t="str">
        <f>U95</f>
        <v>Kvote</v>
      </c>
      <c r="V125" s="16" t="str">
        <f t="shared" si="84"/>
        <v>jegerdag</v>
      </c>
      <c r="W125" s="3" t="str">
        <f t="shared" si="84"/>
        <v>Jegerdag</v>
      </c>
      <c r="X125" s="7" t="str">
        <f t="shared" si="84"/>
        <v>prosent</v>
      </c>
      <c r="Y125" s="3" t="str">
        <f>A123</f>
        <v>NE, Ryghseter</v>
      </c>
      <c r="Z125" s="3" t="s">
        <v>38</v>
      </c>
      <c r="AA125" s="3"/>
      <c r="AB125" s="3" t="s">
        <v>54</v>
      </c>
      <c r="AC125" s="3"/>
      <c r="AD125" s="3"/>
      <c r="AE125" s="3"/>
      <c r="AF125" s="3"/>
      <c r="AG125" s="3"/>
      <c r="AH125" s="3"/>
    </row>
    <row r="126" spans="1:34" ht="15.75" x14ac:dyDescent="0.25">
      <c r="A126" s="16">
        <v>1991</v>
      </c>
      <c r="B126" s="3">
        <v>19</v>
      </c>
      <c r="C126" s="3">
        <v>49</v>
      </c>
      <c r="D126" s="3">
        <v>7</v>
      </c>
      <c r="E126" s="3">
        <v>3</v>
      </c>
      <c r="F126" s="3">
        <v>10</v>
      </c>
      <c r="G126" s="3">
        <v>0</v>
      </c>
      <c r="H126" s="3">
        <v>11</v>
      </c>
      <c r="I126" s="3">
        <v>1</v>
      </c>
      <c r="J126" s="16">
        <f t="shared" ref="J126:J147" si="86">SUM(D126:I126)</f>
        <v>32</v>
      </c>
      <c r="K126" s="3">
        <v>1</v>
      </c>
      <c r="L126" s="3">
        <v>1</v>
      </c>
      <c r="M126" s="3">
        <v>0</v>
      </c>
      <c r="N126" s="3">
        <v>0</v>
      </c>
      <c r="O126" s="3">
        <v>2</v>
      </c>
      <c r="P126" s="3">
        <v>0</v>
      </c>
      <c r="Q126" s="16">
        <f t="shared" ref="Q126:Q147" si="87">SUM(K126:P126)</f>
        <v>4</v>
      </c>
      <c r="R126" s="3">
        <v>6</v>
      </c>
      <c r="S126" s="3">
        <v>6</v>
      </c>
      <c r="T126" s="3">
        <v>4</v>
      </c>
      <c r="U126" s="3"/>
      <c r="V126" s="17">
        <f t="shared" ref="V126:V139" si="88">J126/C126</f>
        <v>0.65306122448979587</v>
      </c>
      <c r="W126" s="6">
        <f t="shared" ref="W126:W139" si="89">Q126/C126</f>
        <v>8.1632653061224483E-2</v>
      </c>
      <c r="X126" s="7" t="e">
        <f t="shared" ref="X126:X139" si="90">Q126*100/U126</f>
        <v>#DIV/0!</v>
      </c>
      <c r="Y126" s="3">
        <v>1991</v>
      </c>
      <c r="Z126" s="8">
        <f t="shared" ref="Z126:Z139" si="91">100*SUM(K126:N126)/SUM(Q126)</f>
        <v>50</v>
      </c>
      <c r="AA126" s="3"/>
      <c r="AB126" s="3">
        <f>(K126+L126)*$AB$2+SUM(M126:P126)*$AB$3</f>
        <v>1240</v>
      </c>
      <c r="AC126" s="3"/>
      <c r="AD126" s="3"/>
      <c r="AE126" s="3"/>
      <c r="AF126" s="3"/>
      <c r="AG126" s="3"/>
      <c r="AH126" s="3"/>
    </row>
    <row r="127" spans="1:34" ht="15.75" x14ac:dyDescent="0.25">
      <c r="A127" s="16">
        <v>1992</v>
      </c>
      <c r="B127" s="3">
        <v>5</v>
      </c>
      <c r="C127" s="3">
        <v>19</v>
      </c>
      <c r="D127" s="3">
        <v>6</v>
      </c>
      <c r="E127" s="3">
        <v>2</v>
      </c>
      <c r="F127" s="3">
        <v>2</v>
      </c>
      <c r="G127" s="3">
        <v>1</v>
      </c>
      <c r="H127" s="3">
        <v>4</v>
      </c>
      <c r="I127" s="3">
        <v>2</v>
      </c>
      <c r="J127" s="16">
        <f t="shared" si="86"/>
        <v>17</v>
      </c>
      <c r="K127" s="3">
        <v>1</v>
      </c>
      <c r="L127" s="3">
        <v>0</v>
      </c>
      <c r="M127" s="3">
        <v>2</v>
      </c>
      <c r="N127" s="3">
        <v>0</v>
      </c>
      <c r="O127" s="3">
        <v>0</v>
      </c>
      <c r="P127" s="3">
        <v>1</v>
      </c>
      <c r="Q127" s="16">
        <f t="shared" si="87"/>
        <v>4</v>
      </c>
      <c r="R127" s="3">
        <v>5</v>
      </c>
      <c r="S127" s="3">
        <v>5</v>
      </c>
      <c r="T127" s="3">
        <v>5</v>
      </c>
      <c r="U127" s="3"/>
      <c r="V127" s="17">
        <f t="shared" si="88"/>
        <v>0.89473684210526316</v>
      </c>
      <c r="W127" s="6">
        <f t="shared" si="89"/>
        <v>0.21052631578947367</v>
      </c>
      <c r="X127" s="7" t="e">
        <f t="shared" si="90"/>
        <v>#DIV/0!</v>
      </c>
      <c r="Y127" s="3">
        <v>1992</v>
      </c>
      <c r="Z127" s="8">
        <f t="shared" si="91"/>
        <v>75</v>
      </c>
      <c r="AA127" s="3"/>
      <c r="AB127" s="3">
        <f>(K127+L127)*$AB$2+SUM(M127:P127)*$AB$3</f>
        <v>1540</v>
      </c>
      <c r="AC127" s="3"/>
      <c r="AD127" s="3"/>
      <c r="AE127" s="3"/>
      <c r="AF127" s="3"/>
      <c r="AG127" s="3"/>
      <c r="AH127" s="3"/>
    </row>
    <row r="128" spans="1:34" ht="15.75" x14ac:dyDescent="0.25">
      <c r="A128" s="16">
        <v>1993</v>
      </c>
      <c r="B128" s="3">
        <v>14</v>
      </c>
      <c r="C128" s="3">
        <v>48</v>
      </c>
      <c r="D128" s="3">
        <v>7</v>
      </c>
      <c r="E128" s="3">
        <v>10</v>
      </c>
      <c r="F128" s="3">
        <v>3</v>
      </c>
      <c r="G128" s="3">
        <v>1</v>
      </c>
      <c r="H128" s="3">
        <v>9</v>
      </c>
      <c r="I128" s="3">
        <v>3</v>
      </c>
      <c r="J128" s="16">
        <f t="shared" si="86"/>
        <v>33</v>
      </c>
      <c r="K128" s="3">
        <v>4</v>
      </c>
      <c r="L128" s="3">
        <v>1</v>
      </c>
      <c r="M128" s="3">
        <v>0</v>
      </c>
      <c r="N128" s="3">
        <v>0</v>
      </c>
      <c r="O128" s="3">
        <v>2</v>
      </c>
      <c r="P128" s="3">
        <v>1</v>
      </c>
      <c r="Q128" s="16">
        <f t="shared" si="87"/>
        <v>8</v>
      </c>
      <c r="R128" s="3">
        <v>5</v>
      </c>
      <c r="S128" s="3">
        <v>0</v>
      </c>
      <c r="T128" s="3">
        <v>0</v>
      </c>
      <c r="U128" s="3"/>
      <c r="V128" s="17">
        <f t="shared" si="88"/>
        <v>0.6875</v>
      </c>
      <c r="W128" s="6">
        <f t="shared" si="89"/>
        <v>0.16666666666666666</v>
      </c>
      <c r="X128" s="7" t="e">
        <f t="shared" si="90"/>
        <v>#DIV/0!</v>
      </c>
      <c r="Y128" s="3">
        <v>1993</v>
      </c>
      <c r="Z128" s="8">
        <f t="shared" si="91"/>
        <v>62.5</v>
      </c>
      <c r="AA128" s="3"/>
      <c r="AB128" s="3">
        <f t="shared" ref="AB128:AB147" si="92">(K128+L128)*$AB$2+SUM(M128:P128)*$AB$3</f>
        <v>2180</v>
      </c>
      <c r="AC128" s="3"/>
      <c r="AD128" s="3"/>
      <c r="AE128" s="3"/>
      <c r="AF128" s="3"/>
      <c r="AG128" s="3"/>
      <c r="AH128" s="3"/>
    </row>
    <row r="129" spans="1:34" ht="15.75" x14ac:dyDescent="0.25">
      <c r="A129" s="16">
        <v>1994</v>
      </c>
      <c r="B129" s="3">
        <v>14</v>
      </c>
      <c r="C129" s="3">
        <v>65</v>
      </c>
      <c r="D129" s="3">
        <v>13</v>
      </c>
      <c r="E129" s="3">
        <v>5</v>
      </c>
      <c r="F129" s="3">
        <v>4</v>
      </c>
      <c r="G129" s="3">
        <v>1</v>
      </c>
      <c r="H129" s="3">
        <v>6</v>
      </c>
      <c r="I129" s="3">
        <v>0</v>
      </c>
      <c r="J129" s="16">
        <f t="shared" si="86"/>
        <v>29</v>
      </c>
      <c r="K129" s="3">
        <v>0</v>
      </c>
      <c r="L129" s="3">
        <v>2</v>
      </c>
      <c r="M129" s="3">
        <v>1</v>
      </c>
      <c r="N129" s="3">
        <v>1</v>
      </c>
      <c r="O129" s="3">
        <v>3</v>
      </c>
      <c r="P129" s="3">
        <v>2</v>
      </c>
      <c r="Q129" s="16">
        <f t="shared" si="87"/>
        <v>9</v>
      </c>
      <c r="R129" s="3">
        <v>6</v>
      </c>
      <c r="S129" s="3">
        <v>9</v>
      </c>
      <c r="T129" s="3">
        <v>4</v>
      </c>
      <c r="U129" s="3">
        <v>9</v>
      </c>
      <c r="V129" s="17">
        <f t="shared" si="88"/>
        <v>0.44615384615384618</v>
      </c>
      <c r="W129" s="6">
        <f t="shared" si="89"/>
        <v>0.13846153846153847</v>
      </c>
      <c r="X129" s="7">
        <f t="shared" si="90"/>
        <v>100</v>
      </c>
      <c r="Y129" s="3">
        <v>1994</v>
      </c>
      <c r="Z129" s="8">
        <f t="shared" si="91"/>
        <v>44.444444444444443</v>
      </c>
      <c r="AA129" s="3"/>
      <c r="AB129" s="3">
        <f t="shared" si="92"/>
        <v>3540</v>
      </c>
      <c r="AC129" s="3"/>
      <c r="AD129" s="3"/>
      <c r="AE129" s="3"/>
      <c r="AF129" s="3"/>
      <c r="AG129" s="3"/>
      <c r="AH129" s="3"/>
    </row>
    <row r="130" spans="1:34" ht="15.75" x14ac:dyDescent="0.25">
      <c r="A130" s="16">
        <v>1995</v>
      </c>
      <c r="B130" s="3">
        <v>7</v>
      </c>
      <c r="C130" s="3">
        <v>33</v>
      </c>
      <c r="D130" s="3">
        <v>6</v>
      </c>
      <c r="E130" s="3">
        <v>5</v>
      </c>
      <c r="F130" s="3">
        <v>5</v>
      </c>
      <c r="G130" s="3">
        <v>0</v>
      </c>
      <c r="H130" s="3">
        <v>5</v>
      </c>
      <c r="I130" s="3">
        <v>2</v>
      </c>
      <c r="J130" s="16">
        <f t="shared" si="86"/>
        <v>23</v>
      </c>
      <c r="K130" s="3">
        <v>1</v>
      </c>
      <c r="L130" s="3">
        <v>0</v>
      </c>
      <c r="M130" s="3">
        <v>2</v>
      </c>
      <c r="N130" s="3">
        <v>1</v>
      </c>
      <c r="O130" s="3">
        <v>2</v>
      </c>
      <c r="P130" s="3">
        <v>2</v>
      </c>
      <c r="Q130" s="16">
        <f t="shared" si="87"/>
        <v>8</v>
      </c>
      <c r="R130" s="3">
        <v>7</v>
      </c>
      <c r="S130" s="3">
        <v>10</v>
      </c>
      <c r="T130" s="3">
        <v>9</v>
      </c>
      <c r="U130" s="3">
        <v>8</v>
      </c>
      <c r="V130" s="17">
        <f t="shared" si="88"/>
        <v>0.69696969696969702</v>
      </c>
      <c r="W130" s="6">
        <f t="shared" si="89"/>
        <v>0.24242424242424243</v>
      </c>
      <c r="X130" s="7">
        <f t="shared" si="90"/>
        <v>100</v>
      </c>
      <c r="Y130" s="3">
        <v>1995</v>
      </c>
      <c r="Z130" s="8">
        <f t="shared" si="91"/>
        <v>50</v>
      </c>
      <c r="AA130" s="3"/>
      <c r="AB130" s="3">
        <f t="shared" si="92"/>
        <v>3380</v>
      </c>
      <c r="AC130" s="3"/>
      <c r="AD130" s="3"/>
      <c r="AE130" s="3"/>
      <c r="AF130" s="3"/>
      <c r="AG130" s="3"/>
      <c r="AH130" s="3"/>
    </row>
    <row r="131" spans="1:34" ht="15.75" x14ac:dyDescent="0.25">
      <c r="A131" s="16">
        <v>1996</v>
      </c>
      <c r="B131" s="3">
        <v>10</v>
      </c>
      <c r="C131" s="3">
        <v>41</v>
      </c>
      <c r="D131" s="3">
        <v>10</v>
      </c>
      <c r="E131" s="3">
        <v>5</v>
      </c>
      <c r="F131" s="3">
        <v>5</v>
      </c>
      <c r="G131" s="3">
        <v>0</v>
      </c>
      <c r="H131" s="3">
        <v>5</v>
      </c>
      <c r="I131" s="3">
        <v>1</v>
      </c>
      <c r="J131" s="16">
        <f t="shared" si="86"/>
        <v>26</v>
      </c>
      <c r="K131" s="3">
        <v>3</v>
      </c>
      <c r="L131" s="3">
        <v>0</v>
      </c>
      <c r="M131" s="3">
        <v>1</v>
      </c>
      <c r="N131" s="3">
        <v>0</v>
      </c>
      <c r="O131" s="3">
        <v>3</v>
      </c>
      <c r="P131" s="3">
        <v>1</v>
      </c>
      <c r="Q131" s="16">
        <f t="shared" si="87"/>
        <v>8</v>
      </c>
      <c r="R131" s="3">
        <v>4</v>
      </c>
      <c r="S131" s="3">
        <v>0</v>
      </c>
      <c r="T131" s="3">
        <v>0</v>
      </c>
      <c r="U131" s="3">
        <v>8</v>
      </c>
      <c r="V131" s="17">
        <f t="shared" si="88"/>
        <v>0.63414634146341464</v>
      </c>
      <c r="W131" s="6">
        <f t="shared" si="89"/>
        <v>0.1951219512195122</v>
      </c>
      <c r="X131" s="7">
        <f t="shared" si="90"/>
        <v>100</v>
      </c>
      <c r="Y131" s="3">
        <v>1996</v>
      </c>
      <c r="Z131" s="8">
        <f t="shared" si="91"/>
        <v>50</v>
      </c>
      <c r="AA131" s="3"/>
      <c r="AB131" s="3">
        <f t="shared" si="92"/>
        <v>2780</v>
      </c>
      <c r="AC131" s="3"/>
      <c r="AD131" s="3"/>
      <c r="AE131" s="3"/>
      <c r="AF131" s="3"/>
      <c r="AG131" s="3"/>
      <c r="AH131" s="3"/>
    </row>
    <row r="132" spans="1:34" ht="15.75" x14ac:dyDescent="0.25">
      <c r="A132" s="16">
        <v>1997</v>
      </c>
      <c r="B132" s="3">
        <v>15</v>
      </c>
      <c r="C132" s="3">
        <v>60</v>
      </c>
      <c r="D132" s="3">
        <v>11</v>
      </c>
      <c r="E132" s="3">
        <v>7</v>
      </c>
      <c r="F132" s="3">
        <v>6</v>
      </c>
      <c r="G132" s="3">
        <v>2</v>
      </c>
      <c r="H132" s="3">
        <v>10</v>
      </c>
      <c r="I132" s="3">
        <v>4</v>
      </c>
      <c r="J132" s="16">
        <f t="shared" si="86"/>
        <v>40</v>
      </c>
      <c r="K132" s="3">
        <v>4</v>
      </c>
      <c r="L132" s="3">
        <v>3</v>
      </c>
      <c r="M132" s="3">
        <v>2</v>
      </c>
      <c r="N132" s="3">
        <v>0</v>
      </c>
      <c r="O132" s="3">
        <v>2</v>
      </c>
      <c r="P132" s="3">
        <v>3</v>
      </c>
      <c r="Q132" s="16">
        <f t="shared" si="87"/>
        <v>14</v>
      </c>
      <c r="R132" s="3">
        <v>6</v>
      </c>
      <c r="S132" s="3">
        <v>10</v>
      </c>
      <c r="T132" s="3">
        <v>4</v>
      </c>
      <c r="U132" s="3">
        <v>14</v>
      </c>
      <c r="V132" s="17">
        <f t="shared" si="88"/>
        <v>0.66666666666666663</v>
      </c>
      <c r="W132" s="6">
        <f t="shared" si="89"/>
        <v>0.23333333333333334</v>
      </c>
      <c r="X132" s="7">
        <f t="shared" si="90"/>
        <v>100</v>
      </c>
      <c r="Y132" s="3">
        <v>1997</v>
      </c>
      <c r="Z132" s="8">
        <f t="shared" si="91"/>
        <v>64.285714285714292</v>
      </c>
      <c r="AA132" s="3"/>
      <c r="AB132" s="3">
        <f t="shared" si="92"/>
        <v>4340</v>
      </c>
      <c r="AC132" s="3"/>
      <c r="AD132" s="3"/>
      <c r="AE132" s="3"/>
      <c r="AF132" s="3"/>
      <c r="AG132" s="3"/>
      <c r="AH132" s="3"/>
    </row>
    <row r="133" spans="1:34" ht="15.75" x14ac:dyDescent="0.25">
      <c r="A133" s="16">
        <v>1998</v>
      </c>
      <c r="B133" s="3">
        <v>18</v>
      </c>
      <c r="C133" s="3">
        <v>74</v>
      </c>
      <c r="D133" s="3">
        <v>10</v>
      </c>
      <c r="E133" s="3">
        <v>5</v>
      </c>
      <c r="F133" s="3">
        <v>5</v>
      </c>
      <c r="G133" s="3">
        <v>1</v>
      </c>
      <c r="H133" s="3">
        <v>7</v>
      </c>
      <c r="I133" s="3">
        <v>0</v>
      </c>
      <c r="J133" s="16">
        <f t="shared" si="86"/>
        <v>28</v>
      </c>
      <c r="K133" s="3">
        <v>3</v>
      </c>
      <c r="L133" s="3">
        <v>1</v>
      </c>
      <c r="M133" s="3">
        <v>2</v>
      </c>
      <c r="N133" s="3">
        <v>1</v>
      </c>
      <c r="O133" s="3">
        <v>2</v>
      </c>
      <c r="P133" s="3">
        <v>2</v>
      </c>
      <c r="Q133" s="16">
        <f t="shared" si="87"/>
        <v>11</v>
      </c>
      <c r="R133" s="3">
        <v>6</v>
      </c>
      <c r="S133" s="3">
        <v>15</v>
      </c>
      <c r="T133" s="3">
        <v>4</v>
      </c>
      <c r="U133" s="3">
        <v>12</v>
      </c>
      <c r="V133" s="17">
        <f t="shared" si="88"/>
        <v>0.3783783783783784</v>
      </c>
      <c r="W133" s="6">
        <f t="shared" si="89"/>
        <v>0.14864864864864866</v>
      </c>
      <c r="X133" s="7">
        <f t="shared" si="90"/>
        <v>91.666666666666671</v>
      </c>
      <c r="Y133" s="3">
        <v>1998</v>
      </c>
      <c r="Z133" s="8">
        <f t="shared" si="91"/>
        <v>63.636363636363633</v>
      </c>
      <c r="AA133" s="3"/>
      <c r="AB133" s="3">
        <f t="shared" si="92"/>
        <v>3860</v>
      </c>
      <c r="AC133" s="3"/>
      <c r="AD133" s="3"/>
      <c r="AE133" s="3"/>
      <c r="AF133" s="3"/>
      <c r="AG133" s="3"/>
      <c r="AH133" s="3"/>
    </row>
    <row r="134" spans="1:34" ht="15.75" x14ac:dyDescent="0.25">
      <c r="A134" s="16">
        <v>1999</v>
      </c>
      <c r="B134" s="3">
        <v>18</v>
      </c>
      <c r="C134" s="3">
        <v>88</v>
      </c>
      <c r="D134" s="3">
        <v>14</v>
      </c>
      <c r="E134" s="3">
        <v>5</v>
      </c>
      <c r="F134" s="3">
        <v>5</v>
      </c>
      <c r="G134" s="3">
        <v>0</v>
      </c>
      <c r="H134" s="3">
        <v>6</v>
      </c>
      <c r="I134" s="3">
        <v>0</v>
      </c>
      <c r="J134" s="16">
        <f t="shared" si="86"/>
        <v>30</v>
      </c>
      <c r="K134" s="3">
        <v>2</v>
      </c>
      <c r="L134" s="3">
        <v>1</v>
      </c>
      <c r="M134" s="3">
        <v>2</v>
      </c>
      <c r="N134" s="3">
        <v>1</v>
      </c>
      <c r="O134" s="3">
        <v>2</v>
      </c>
      <c r="P134" s="3">
        <v>2</v>
      </c>
      <c r="Q134" s="16">
        <f t="shared" si="87"/>
        <v>10</v>
      </c>
      <c r="R134" s="3">
        <v>6</v>
      </c>
      <c r="S134" s="3">
        <v>0</v>
      </c>
      <c r="T134" s="3">
        <v>0</v>
      </c>
      <c r="U134" s="3">
        <v>13</v>
      </c>
      <c r="V134" s="17">
        <f t="shared" si="88"/>
        <v>0.34090909090909088</v>
      </c>
      <c r="W134" s="6">
        <f t="shared" si="89"/>
        <v>0.11363636363636363</v>
      </c>
      <c r="X134" s="7">
        <f t="shared" si="90"/>
        <v>76.92307692307692</v>
      </c>
      <c r="Y134" s="3">
        <v>1999</v>
      </c>
      <c r="Z134" s="8">
        <f t="shared" si="91"/>
        <v>60</v>
      </c>
      <c r="AA134" s="3"/>
      <c r="AB134" s="3">
        <f t="shared" si="92"/>
        <v>3700</v>
      </c>
      <c r="AC134" s="3"/>
      <c r="AD134" s="3"/>
      <c r="AE134" s="3"/>
      <c r="AF134" s="3"/>
      <c r="AG134" s="3"/>
      <c r="AH134" s="3"/>
    </row>
    <row r="135" spans="1:34" ht="15.75" x14ac:dyDescent="0.25">
      <c r="A135" s="16">
        <v>2000</v>
      </c>
      <c r="B135" s="3">
        <v>20</v>
      </c>
      <c r="C135" s="3">
        <v>86</v>
      </c>
      <c r="D135" s="3">
        <v>7</v>
      </c>
      <c r="E135" s="3">
        <v>4</v>
      </c>
      <c r="F135" s="3">
        <v>4</v>
      </c>
      <c r="G135" s="3">
        <v>1</v>
      </c>
      <c r="H135" s="3">
        <v>9</v>
      </c>
      <c r="I135" s="3">
        <v>1</v>
      </c>
      <c r="J135" s="16">
        <f t="shared" si="86"/>
        <v>26</v>
      </c>
      <c r="K135" s="3">
        <v>3</v>
      </c>
      <c r="L135" s="3">
        <v>2</v>
      </c>
      <c r="M135" s="3">
        <v>1</v>
      </c>
      <c r="N135" s="3">
        <v>1</v>
      </c>
      <c r="O135" s="3">
        <v>1</v>
      </c>
      <c r="P135" s="3">
        <v>2</v>
      </c>
      <c r="Q135" s="16">
        <f t="shared" si="87"/>
        <v>10</v>
      </c>
      <c r="R135" s="3">
        <v>6</v>
      </c>
      <c r="S135" s="3">
        <v>0</v>
      </c>
      <c r="T135" s="3">
        <v>0</v>
      </c>
      <c r="U135" s="3">
        <v>11</v>
      </c>
      <c r="V135" s="17">
        <f t="shared" si="88"/>
        <v>0.30232558139534882</v>
      </c>
      <c r="W135" s="6">
        <f t="shared" si="89"/>
        <v>0.11627906976744186</v>
      </c>
      <c r="X135" s="7">
        <f t="shared" si="90"/>
        <v>90.909090909090907</v>
      </c>
      <c r="Y135" s="3">
        <v>2000</v>
      </c>
      <c r="Z135" s="8">
        <f t="shared" si="91"/>
        <v>70</v>
      </c>
      <c r="AA135" s="3"/>
      <c r="AB135" s="3">
        <f t="shared" si="92"/>
        <v>3100</v>
      </c>
      <c r="AC135" s="3"/>
      <c r="AD135" s="3"/>
      <c r="AE135" s="3"/>
      <c r="AF135" s="3"/>
      <c r="AG135" s="3"/>
      <c r="AH135" s="3"/>
    </row>
    <row r="136" spans="1:34" ht="15.75" x14ac:dyDescent="0.25">
      <c r="A136" s="16">
        <v>2001</v>
      </c>
      <c r="B136" s="3">
        <v>22</v>
      </c>
      <c r="C136" s="3">
        <v>103</v>
      </c>
      <c r="D136" s="3">
        <v>10</v>
      </c>
      <c r="E136" s="3">
        <v>3</v>
      </c>
      <c r="F136" s="3">
        <v>4</v>
      </c>
      <c r="G136" s="3">
        <v>1</v>
      </c>
      <c r="H136" s="3">
        <v>6</v>
      </c>
      <c r="I136" s="3">
        <v>0</v>
      </c>
      <c r="J136" s="16">
        <f t="shared" si="86"/>
        <v>24</v>
      </c>
      <c r="K136" s="3">
        <v>1</v>
      </c>
      <c r="L136" s="3">
        <v>2</v>
      </c>
      <c r="M136" s="3">
        <v>3</v>
      </c>
      <c r="N136" s="3">
        <v>0</v>
      </c>
      <c r="O136" s="3">
        <v>2</v>
      </c>
      <c r="P136" s="3">
        <v>1</v>
      </c>
      <c r="Q136" s="16">
        <f t="shared" si="87"/>
        <v>9</v>
      </c>
      <c r="R136" s="3">
        <v>6</v>
      </c>
      <c r="S136" s="3">
        <v>0</v>
      </c>
      <c r="T136" s="3">
        <v>0</v>
      </c>
      <c r="U136" s="3">
        <v>0</v>
      </c>
      <c r="V136" s="17">
        <f t="shared" si="88"/>
        <v>0.23300970873786409</v>
      </c>
      <c r="W136" s="6">
        <f t="shared" si="89"/>
        <v>8.7378640776699032E-2</v>
      </c>
      <c r="X136" s="7" t="e">
        <f t="shared" si="90"/>
        <v>#DIV/0!</v>
      </c>
      <c r="Y136" s="3">
        <f t="shared" ref="Y136:Y147" si="93">A136</f>
        <v>2001</v>
      </c>
      <c r="Z136" s="8">
        <f t="shared" si="91"/>
        <v>66.666666666666671</v>
      </c>
      <c r="AA136" s="3"/>
      <c r="AB136" s="3">
        <f t="shared" si="92"/>
        <v>3240</v>
      </c>
      <c r="AC136" s="3"/>
      <c r="AD136" s="3"/>
      <c r="AE136" s="3"/>
      <c r="AF136" s="3"/>
      <c r="AG136" s="3"/>
      <c r="AH136" s="3"/>
    </row>
    <row r="137" spans="1:34" ht="15.75" x14ac:dyDescent="0.25">
      <c r="A137" s="16">
        <v>2002</v>
      </c>
      <c r="B137" s="3">
        <v>0</v>
      </c>
      <c r="C137" s="3">
        <v>64</v>
      </c>
      <c r="D137" s="3">
        <v>12</v>
      </c>
      <c r="E137" s="3">
        <v>7</v>
      </c>
      <c r="F137" s="3">
        <v>2</v>
      </c>
      <c r="G137" s="3">
        <v>1</v>
      </c>
      <c r="H137" s="3">
        <v>4</v>
      </c>
      <c r="I137" s="3">
        <v>1</v>
      </c>
      <c r="J137" s="5">
        <f t="shared" si="86"/>
        <v>27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3</v>
      </c>
      <c r="Q137" s="16">
        <f t="shared" si="87"/>
        <v>8</v>
      </c>
      <c r="R137" s="3">
        <v>7</v>
      </c>
      <c r="S137" s="3">
        <v>0</v>
      </c>
      <c r="T137" s="3">
        <v>0</v>
      </c>
      <c r="U137" s="3">
        <v>0</v>
      </c>
      <c r="V137" s="17">
        <f t="shared" si="88"/>
        <v>0.421875</v>
      </c>
      <c r="W137" s="6">
        <f t="shared" si="89"/>
        <v>0.125</v>
      </c>
      <c r="X137" s="7" t="e">
        <f t="shared" si="90"/>
        <v>#DIV/0!</v>
      </c>
      <c r="Y137" s="3">
        <f t="shared" si="93"/>
        <v>2002</v>
      </c>
      <c r="Z137" s="8">
        <f t="shared" si="91"/>
        <v>50</v>
      </c>
      <c r="AA137" s="3"/>
      <c r="AB137" s="3">
        <f t="shared" si="92"/>
        <v>3080</v>
      </c>
      <c r="AC137" s="3"/>
      <c r="AD137" s="3"/>
      <c r="AE137" s="3"/>
      <c r="AF137" s="3"/>
      <c r="AG137" s="3"/>
      <c r="AH137" s="3"/>
    </row>
    <row r="138" spans="1:34" ht="15.75" x14ac:dyDescent="0.25">
      <c r="A138" s="16">
        <v>2003</v>
      </c>
      <c r="B138" s="3">
        <v>15</v>
      </c>
      <c r="C138" s="3">
        <v>92</v>
      </c>
      <c r="D138" s="3">
        <v>6</v>
      </c>
      <c r="E138" s="3">
        <v>3</v>
      </c>
      <c r="F138" s="3">
        <v>5</v>
      </c>
      <c r="G138" s="3">
        <v>1</v>
      </c>
      <c r="H138" s="3">
        <v>8</v>
      </c>
      <c r="I138" s="3">
        <v>0</v>
      </c>
      <c r="J138" s="5">
        <f t="shared" si="86"/>
        <v>23</v>
      </c>
      <c r="K138" s="3">
        <v>2</v>
      </c>
      <c r="L138" s="3">
        <v>2</v>
      </c>
      <c r="M138" s="3">
        <v>1</v>
      </c>
      <c r="N138" s="3">
        <v>0</v>
      </c>
      <c r="O138" s="3">
        <v>1</v>
      </c>
      <c r="P138" s="3">
        <v>2</v>
      </c>
      <c r="Q138" s="16">
        <f t="shared" si="87"/>
        <v>8</v>
      </c>
      <c r="R138" s="3">
        <v>7</v>
      </c>
      <c r="S138" s="3">
        <v>0</v>
      </c>
      <c r="T138" s="3">
        <v>0</v>
      </c>
      <c r="U138" s="3">
        <v>0</v>
      </c>
      <c r="V138" s="17">
        <f t="shared" si="88"/>
        <v>0.25</v>
      </c>
      <c r="W138" s="6">
        <f t="shared" si="89"/>
        <v>8.6956521739130432E-2</v>
      </c>
      <c r="X138" s="7" t="e">
        <f t="shared" si="90"/>
        <v>#DIV/0!</v>
      </c>
      <c r="Y138" s="3">
        <f t="shared" si="93"/>
        <v>2003</v>
      </c>
      <c r="Z138" s="8">
        <f t="shared" si="91"/>
        <v>62.5</v>
      </c>
      <c r="AA138" s="3"/>
      <c r="AB138" s="3">
        <f t="shared" si="92"/>
        <v>2480</v>
      </c>
      <c r="AC138" s="3"/>
      <c r="AD138" s="3"/>
      <c r="AE138" s="3"/>
      <c r="AF138" s="3"/>
      <c r="AG138" s="3"/>
      <c r="AH138" s="3"/>
    </row>
    <row r="139" spans="1:34" ht="15.75" x14ac:dyDescent="0.25">
      <c r="A139" s="16">
        <v>2004</v>
      </c>
      <c r="B139" s="3">
        <v>16</v>
      </c>
      <c r="C139" s="3">
        <v>80</v>
      </c>
      <c r="D139" s="3">
        <v>8</v>
      </c>
      <c r="E139" s="3">
        <v>5</v>
      </c>
      <c r="F139" s="3">
        <v>4</v>
      </c>
      <c r="G139" s="3">
        <v>2</v>
      </c>
      <c r="H139" s="3">
        <v>10</v>
      </c>
      <c r="I139" s="3">
        <v>2</v>
      </c>
      <c r="J139" s="16">
        <f t="shared" si="86"/>
        <v>31</v>
      </c>
      <c r="K139" s="3">
        <v>1</v>
      </c>
      <c r="L139" s="3">
        <v>3</v>
      </c>
      <c r="M139" s="3">
        <v>0</v>
      </c>
      <c r="N139" s="3">
        <v>1</v>
      </c>
      <c r="O139" s="3">
        <v>1</v>
      </c>
      <c r="P139" s="3">
        <v>2</v>
      </c>
      <c r="Q139" s="16">
        <f t="shared" si="87"/>
        <v>8</v>
      </c>
      <c r="R139" s="3">
        <v>7</v>
      </c>
      <c r="S139" s="3">
        <v>0</v>
      </c>
      <c r="T139" s="3">
        <v>0</v>
      </c>
      <c r="U139" s="3">
        <v>0</v>
      </c>
      <c r="V139" s="17">
        <f t="shared" si="88"/>
        <v>0.38750000000000001</v>
      </c>
      <c r="W139" s="6">
        <f t="shared" si="89"/>
        <v>0.1</v>
      </c>
      <c r="X139" s="7" t="e">
        <f t="shared" si="90"/>
        <v>#DIV/0!</v>
      </c>
      <c r="Y139" s="3">
        <f t="shared" si="93"/>
        <v>2004</v>
      </c>
      <c r="Z139" s="8">
        <f t="shared" si="91"/>
        <v>62.5</v>
      </c>
      <c r="AA139" s="3"/>
      <c r="AB139" s="3">
        <f t="shared" si="92"/>
        <v>2480</v>
      </c>
      <c r="AC139" s="3"/>
      <c r="AD139" s="3"/>
      <c r="AE139" s="3"/>
      <c r="AF139" s="3"/>
      <c r="AG139" s="3"/>
      <c r="AH139" s="3"/>
    </row>
    <row r="140" spans="1:34" ht="15.75" x14ac:dyDescent="0.25">
      <c r="A140" s="16">
        <v>2005</v>
      </c>
      <c r="B140" s="3">
        <v>7</v>
      </c>
      <c r="C140" s="3">
        <v>50</v>
      </c>
      <c r="D140" s="3">
        <v>8</v>
      </c>
      <c r="E140" s="3">
        <v>4</v>
      </c>
      <c r="F140" s="3">
        <v>3</v>
      </c>
      <c r="G140" s="3">
        <v>0</v>
      </c>
      <c r="H140" s="3">
        <v>3</v>
      </c>
      <c r="I140" s="3">
        <v>0</v>
      </c>
      <c r="J140" s="16">
        <f t="shared" si="86"/>
        <v>18</v>
      </c>
      <c r="K140" s="3">
        <v>0</v>
      </c>
      <c r="L140" s="3">
        <v>2</v>
      </c>
      <c r="M140" s="3">
        <v>2</v>
      </c>
      <c r="N140" s="3">
        <v>0</v>
      </c>
      <c r="O140" s="3">
        <v>1</v>
      </c>
      <c r="P140" s="3">
        <v>2</v>
      </c>
      <c r="Q140" s="16">
        <f t="shared" si="87"/>
        <v>7</v>
      </c>
      <c r="R140" s="3">
        <v>8</v>
      </c>
      <c r="S140" s="3"/>
      <c r="T140" s="3"/>
      <c r="U140" s="3">
        <v>7</v>
      </c>
      <c r="V140" s="17">
        <f t="shared" ref="V140:V151" si="94">J140/C140</f>
        <v>0.36</v>
      </c>
      <c r="W140" s="6">
        <f t="shared" ref="W140:W151" si="95">Q140/C140</f>
        <v>0.14000000000000001</v>
      </c>
      <c r="X140" s="7">
        <f t="shared" ref="X140:X151" si="96">Q140*100/U140</f>
        <v>100</v>
      </c>
      <c r="Y140" s="3">
        <f t="shared" si="93"/>
        <v>2005</v>
      </c>
      <c r="Z140" s="8">
        <f t="shared" ref="Z140:Z147" si="97">100*SUM(K140:N140)/SUM(Q140)</f>
        <v>57.142857142857146</v>
      </c>
      <c r="AA140" s="3"/>
      <c r="AB140" s="3">
        <f t="shared" si="92"/>
        <v>2620</v>
      </c>
      <c r="AC140" s="3"/>
      <c r="AD140" s="3"/>
      <c r="AE140" s="3"/>
      <c r="AF140" s="3"/>
      <c r="AG140" s="3"/>
      <c r="AH140" s="3"/>
    </row>
    <row r="141" spans="1:34" ht="15.75" x14ac:dyDescent="0.25">
      <c r="A141" s="16">
        <v>2006</v>
      </c>
      <c r="B141" s="3">
        <v>17</v>
      </c>
      <c r="C141" s="3">
        <v>105</v>
      </c>
      <c r="D141" s="3">
        <v>4</v>
      </c>
      <c r="E141" s="3">
        <v>3</v>
      </c>
      <c r="F141" s="3">
        <v>5</v>
      </c>
      <c r="G141" s="3">
        <v>0</v>
      </c>
      <c r="H141" s="3">
        <v>5</v>
      </c>
      <c r="I141" s="3">
        <v>4</v>
      </c>
      <c r="J141" s="16">
        <f t="shared" si="86"/>
        <v>21</v>
      </c>
      <c r="K141" s="3">
        <v>1</v>
      </c>
      <c r="L141" s="3">
        <v>1</v>
      </c>
      <c r="M141" s="3">
        <v>1</v>
      </c>
      <c r="N141" s="3">
        <v>0</v>
      </c>
      <c r="O141" s="3">
        <v>2</v>
      </c>
      <c r="P141" s="3">
        <v>2</v>
      </c>
      <c r="Q141" s="16">
        <f t="shared" si="87"/>
        <v>7</v>
      </c>
      <c r="R141" s="3">
        <v>7</v>
      </c>
      <c r="S141" s="3"/>
      <c r="T141" s="3"/>
      <c r="U141" s="3">
        <v>8</v>
      </c>
      <c r="V141" s="17">
        <f t="shared" si="94"/>
        <v>0.2</v>
      </c>
      <c r="W141" s="6">
        <f t="shared" si="95"/>
        <v>6.6666666666666666E-2</v>
      </c>
      <c r="X141" s="7">
        <f t="shared" si="96"/>
        <v>87.5</v>
      </c>
      <c r="Y141" s="3">
        <f t="shared" si="93"/>
        <v>2006</v>
      </c>
      <c r="Z141" s="8">
        <f t="shared" si="97"/>
        <v>42.857142857142854</v>
      </c>
      <c r="AA141" s="3"/>
      <c r="AB141" s="3">
        <f t="shared" si="92"/>
        <v>2620</v>
      </c>
      <c r="AC141" s="3"/>
      <c r="AD141" s="3"/>
      <c r="AE141" s="3"/>
      <c r="AF141" s="3"/>
      <c r="AG141" s="3"/>
      <c r="AH141" s="3"/>
    </row>
    <row r="142" spans="1:34" ht="15.75" x14ac:dyDescent="0.25">
      <c r="A142" s="16">
        <v>2007</v>
      </c>
      <c r="B142" s="3">
        <v>21</v>
      </c>
      <c r="C142" s="3">
        <v>110</v>
      </c>
      <c r="D142" s="3">
        <v>8</v>
      </c>
      <c r="E142" s="3">
        <v>4</v>
      </c>
      <c r="F142" s="3">
        <v>3</v>
      </c>
      <c r="G142" s="3">
        <v>0</v>
      </c>
      <c r="H142" s="3">
        <v>3</v>
      </c>
      <c r="I142" s="3">
        <v>3</v>
      </c>
      <c r="J142" s="16">
        <f t="shared" si="86"/>
        <v>21</v>
      </c>
      <c r="K142" s="3">
        <v>1</v>
      </c>
      <c r="L142" s="3">
        <v>1</v>
      </c>
      <c r="M142" s="3">
        <v>0</v>
      </c>
      <c r="N142" s="3">
        <v>0</v>
      </c>
      <c r="O142" s="3">
        <v>2</v>
      </c>
      <c r="P142" s="3">
        <v>1</v>
      </c>
      <c r="Q142" s="16">
        <f t="shared" si="87"/>
        <v>5</v>
      </c>
      <c r="R142" s="3"/>
      <c r="S142" s="3"/>
      <c r="T142" s="3"/>
      <c r="U142" s="3">
        <v>6</v>
      </c>
      <c r="V142" s="17">
        <f t="shared" si="94"/>
        <v>0.19090909090909092</v>
      </c>
      <c r="W142" s="6">
        <f t="shared" si="95"/>
        <v>4.5454545454545456E-2</v>
      </c>
      <c r="X142" s="7">
        <f t="shared" si="96"/>
        <v>83.333333333333329</v>
      </c>
      <c r="Y142" s="3">
        <f t="shared" si="93"/>
        <v>2007</v>
      </c>
      <c r="Z142" s="8">
        <f t="shared" si="97"/>
        <v>40</v>
      </c>
      <c r="AA142" s="3"/>
      <c r="AB142" s="3">
        <f t="shared" si="92"/>
        <v>1700</v>
      </c>
      <c r="AC142" s="3"/>
      <c r="AD142" s="3"/>
      <c r="AE142" s="3"/>
      <c r="AF142" s="3"/>
      <c r="AG142" s="3"/>
      <c r="AH142" s="3"/>
    </row>
    <row r="143" spans="1:34" ht="15.75" x14ac:dyDescent="0.25">
      <c r="A143" s="16">
        <v>2008</v>
      </c>
      <c r="B143" s="3">
        <v>6</v>
      </c>
      <c r="C143" s="3">
        <v>46</v>
      </c>
      <c r="D143" s="3">
        <v>2</v>
      </c>
      <c r="E143" s="3">
        <v>3</v>
      </c>
      <c r="F143" s="3">
        <v>4</v>
      </c>
      <c r="G143" s="3">
        <v>1</v>
      </c>
      <c r="H143" s="3">
        <v>6</v>
      </c>
      <c r="I143" s="3">
        <v>2</v>
      </c>
      <c r="J143" s="16">
        <f t="shared" si="86"/>
        <v>18</v>
      </c>
      <c r="K143" s="3">
        <v>1</v>
      </c>
      <c r="L143" s="3">
        <v>1</v>
      </c>
      <c r="M143" s="7">
        <v>0</v>
      </c>
      <c r="N143" s="7">
        <v>0</v>
      </c>
      <c r="O143" s="7">
        <v>1</v>
      </c>
      <c r="P143" s="7">
        <v>2</v>
      </c>
      <c r="Q143" s="16">
        <f t="shared" si="87"/>
        <v>5</v>
      </c>
      <c r="R143" s="3"/>
      <c r="S143" s="3"/>
      <c r="T143" s="3"/>
      <c r="U143" s="3">
        <v>5</v>
      </c>
      <c r="V143" s="17">
        <f t="shared" si="94"/>
        <v>0.39130434782608697</v>
      </c>
      <c r="W143" s="6">
        <f t="shared" si="95"/>
        <v>0.10869565217391304</v>
      </c>
      <c r="X143" s="7">
        <f t="shared" si="96"/>
        <v>100</v>
      </c>
      <c r="Y143" s="3">
        <f t="shared" si="93"/>
        <v>2008</v>
      </c>
      <c r="Z143" s="8">
        <f t="shared" si="97"/>
        <v>40</v>
      </c>
      <c r="AA143" s="3"/>
      <c r="AB143" s="3">
        <f t="shared" si="92"/>
        <v>1700</v>
      </c>
      <c r="AC143" s="3"/>
      <c r="AD143" s="3"/>
      <c r="AE143" s="3"/>
      <c r="AF143" s="3"/>
      <c r="AG143" s="3"/>
      <c r="AH143" s="3"/>
    </row>
    <row r="144" spans="1:34" ht="15.75" x14ac:dyDescent="0.25">
      <c r="A144" s="16">
        <v>2009</v>
      </c>
      <c r="B144" s="3">
        <v>16</v>
      </c>
      <c r="C144" s="3">
        <v>82</v>
      </c>
      <c r="D144" s="3">
        <v>7</v>
      </c>
      <c r="E144" s="3">
        <v>2</v>
      </c>
      <c r="F144" s="3">
        <v>4</v>
      </c>
      <c r="G144" s="3">
        <v>2</v>
      </c>
      <c r="H144" s="3">
        <v>9</v>
      </c>
      <c r="I144" s="3">
        <v>0</v>
      </c>
      <c r="J144" s="16">
        <f t="shared" si="86"/>
        <v>24</v>
      </c>
      <c r="K144" s="3">
        <v>0</v>
      </c>
      <c r="L144" s="3">
        <v>2</v>
      </c>
      <c r="M144" s="7">
        <v>2</v>
      </c>
      <c r="N144" s="7">
        <v>1</v>
      </c>
      <c r="O144" s="7">
        <v>1</v>
      </c>
      <c r="P144" s="7">
        <v>1</v>
      </c>
      <c r="Q144" s="16">
        <f t="shared" si="87"/>
        <v>7</v>
      </c>
      <c r="R144" s="3"/>
      <c r="S144" s="3"/>
      <c r="T144" s="3"/>
      <c r="U144" s="3">
        <v>7</v>
      </c>
      <c r="V144" s="17">
        <f t="shared" si="94"/>
        <v>0.29268292682926828</v>
      </c>
      <c r="W144" s="6">
        <f t="shared" si="95"/>
        <v>8.5365853658536592E-2</v>
      </c>
      <c r="X144" s="7">
        <f t="shared" si="96"/>
        <v>100</v>
      </c>
      <c r="Y144" s="3">
        <f t="shared" si="93"/>
        <v>2009</v>
      </c>
      <c r="Z144" s="8">
        <f t="shared" si="97"/>
        <v>71.428571428571431</v>
      </c>
      <c r="AA144" s="3"/>
      <c r="AB144" s="3">
        <f t="shared" si="92"/>
        <v>2620</v>
      </c>
      <c r="AC144" s="3"/>
      <c r="AD144" s="3"/>
      <c r="AE144" s="3"/>
      <c r="AF144" s="3"/>
      <c r="AG144" s="3"/>
      <c r="AH144" s="3"/>
    </row>
    <row r="145" spans="1:34" ht="15.75" x14ac:dyDescent="0.25">
      <c r="A145" s="16">
        <v>2010</v>
      </c>
      <c r="B145" s="3">
        <v>28</v>
      </c>
      <c r="C145" s="3">
        <v>144</v>
      </c>
      <c r="D145" s="3">
        <v>5</v>
      </c>
      <c r="E145" s="3">
        <v>2</v>
      </c>
      <c r="F145" s="3">
        <v>6</v>
      </c>
      <c r="G145" s="3">
        <v>0</v>
      </c>
      <c r="H145" s="3">
        <v>6</v>
      </c>
      <c r="I145" s="3">
        <v>2</v>
      </c>
      <c r="J145" s="16">
        <f t="shared" si="86"/>
        <v>21</v>
      </c>
      <c r="K145" s="3">
        <v>0</v>
      </c>
      <c r="L145" s="3">
        <v>3</v>
      </c>
      <c r="M145" s="7">
        <v>0</v>
      </c>
      <c r="N145" s="7">
        <v>0</v>
      </c>
      <c r="O145" s="7">
        <v>2</v>
      </c>
      <c r="P145" s="7">
        <v>1</v>
      </c>
      <c r="Q145" s="16">
        <f t="shared" si="87"/>
        <v>6</v>
      </c>
      <c r="R145" s="3"/>
      <c r="S145" s="3"/>
      <c r="T145" s="3"/>
      <c r="U145" s="3">
        <v>8</v>
      </c>
      <c r="V145" s="17">
        <f t="shared" si="94"/>
        <v>0.14583333333333334</v>
      </c>
      <c r="W145" s="6">
        <f t="shared" si="95"/>
        <v>4.1666666666666664E-2</v>
      </c>
      <c r="X145" s="7">
        <f t="shared" si="96"/>
        <v>75</v>
      </c>
      <c r="Y145" s="3">
        <f t="shared" si="93"/>
        <v>2010</v>
      </c>
      <c r="Z145" s="8">
        <f t="shared" si="97"/>
        <v>50</v>
      </c>
      <c r="AA145" s="3"/>
      <c r="AB145" s="3">
        <f t="shared" si="92"/>
        <v>1860</v>
      </c>
      <c r="AC145" s="3"/>
      <c r="AD145" s="3"/>
      <c r="AE145" s="3"/>
      <c r="AF145" s="3"/>
      <c r="AG145" s="3"/>
      <c r="AH145" s="3"/>
    </row>
    <row r="146" spans="1:34" ht="15.75" x14ac:dyDescent="0.25">
      <c r="A146" s="16">
        <v>2011</v>
      </c>
      <c r="B146" s="32">
        <v>9</v>
      </c>
      <c r="C146" s="3">
        <v>48</v>
      </c>
      <c r="D146" s="3">
        <v>4</v>
      </c>
      <c r="E146" s="3">
        <v>7</v>
      </c>
      <c r="F146" s="3">
        <v>4</v>
      </c>
      <c r="G146" s="3">
        <v>0</v>
      </c>
      <c r="H146" s="3">
        <v>4</v>
      </c>
      <c r="I146" s="3">
        <v>1</v>
      </c>
      <c r="J146" s="16">
        <f t="shared" si="86"/>
        <v>20</v>
      </c>
      <c r="K146" s="3">
        <v>0</v>
      </c>
      <c r="L146" s="3">
        <v>2</v>
      </c>
      <c r="M146" s="7">
        <v>2</v>
      </c>
      <c r="N146" s="7">
        <v>1</v>
      </c>
      <c r="O146" s="7">
        <v>1</v>
      </c>
      <c r="P146" s="7">
        <v>2</v>
      </c>
      <c r="Q146" s="16">
        <f t="shared" si="87"/>
        <v>8</v>
      </c>
      <c r="R146" s="3"/>
      <c r="S146" s="3"/>
      <c r="T146" s="3"/>
      <c r="U146" s="3">
        <v>7</v>
      </c>
      <c r="V146" s="31">
        <f t="shared" si="94"/>
        <v>0.41666666666666669</v>
      </c>
      <c r="W146" s="6">
        <f t="shared" si="95"/>
        <v>0.16666666666666666</v>
      </c>
      <c r="X146" s="7">
        <f t="shared" si="96"/>
        <v>114.28571428571429</v>
      </c>
      <c r="Y146" s="3">
        <f t="shared" si="93"/>
        <v>2011</v>
      </c>
      <c r="Z146" s="8">
        <f t="shared" si="97"/>
        <v>62.5</v>
      </c>
      <c r="AA146" s="3"/>
      <c r="AB146" s="3">
        <f t="shared" si="92"/>
        <v>3080</v>
      </c>
      <c r="AC146" s="3"/>
      <c r="AD146" s="3"/>
      <c r="AE146" s="3"/>
      <c r="AF146" s="3"/>
      <c r="AG146" s="3"/>
      <c r="AH146" s="3"/>
    </row>
    <row r="147" spans="1:34" ht="15.75" x14ac:dyDescent="0.25">
      <c r="A147" s="16">
        <v>2012</v>
      </c>
      <c r="B147" s="3">
        <v>13</v>
      </c>
      <c r="C147" s="3">
        <v>50</v>
      </c>
      <c r="D147" s="3">
        <v>5</v>
      </c>
      <c r="E147" s="3">
        <v>3</v>
      </c>
      <c r="F147" s="3">
        <v>1</v>
      </c>
      <c r="G147" s="3">
        <v>0</v>
      </c>
      <c r="H147" s="3">
        <v>1</v>
      </c>
      <c r="I147" s="3">
        <v>0</v>
      </c>
      <c r="J147" s="16">
        <f t="shared" si="86"/>
        <v>10</v>
      </c>
      <c r="K147" s="3">
        <v>1</v>
      </c>
      <c r="L147" s="3">
        <v>0</v>
      </c>
      <c r="M147" s="7">
        <v>1</v>
      </c>
      <c r="N147" s="7">
        <v>1</v>
      </c>
      <c r="O147" s="7">
        <v>1</v>
      </c>
      <c r="P147" s="7">
        <v>1</v>
      </c>
      <c r="Q147" s="16">
        <f t="shared" si="87"/>
        <v>5</v>
      </c>
      <c r="R147" s="3"/>
      <c r="S147" s="3"/>
      <c r="T147" s="3"/>
      <c r="U147" s="3">
        <v>8</v>
      </c>
      <c r="V147" s="17">
        <f t="shared" si="94"/>
        <v>0.2</v>
      </c>
      <c r="W147" s="6">
        <f t="shared" si="95"/>
        <v>0.1</v>
      </c>
      <c r="X147" s="7">
        <f t="shared" si="96"/>
        <v>62.5</v>
      </c>
      <c r="Y147" s="3">
        <f t="shared" si="93"/>
        <v>2012</v>
      </c>
      <c r="Z147" s="8">
        <f t="shared" si="97"/>
        <v>60</v>
      </c>
      <c r="AA147" s="3"/>
      <c r="AB147" s="3">
        <f t="shared" si="92"/>
        <v>2000</v>
      </c>
      <c r="AC147" s="3"/>
      <c r="AD147" s="3"/>
      <c r="AE147" s="3"/>
      <c r="AF147" s="3"/>
      <c r="AG147" s="3"/>
      <c r="AH147" s="3"/>
    </row>
    <row r="148" spans="1:34" ht="15.75" x14ac:dyDescent="0.25">
      <c r="A148" s="16">
        <v>2013</v>
      </c>
      <c r="B148" s="3">
        <v>20</v>
      </c>
      <c r="C148" s="3">
        <v>113</v>
      </c>
      <c r="D148" s="3">
        <v>4</v>
      </c>
      <c r="E148" s="3">
        <v>7</v>
      </c>
      <c r="F148" s="3">
        <v>3</v>
      </c>
      <c r="G148" s="3">
        <v>1</v>
      </c>
      <c r="H148" s="3">
        <v>5</v>
      </c>
      <c r="I148" s="3">
        <v>3</v>
      </c>
      <c r="J148" s="16">
        <f>SUM(D148:I148)</f>
        <v>23</v>
      </c>
      <c r="K148" s="3">
        <v>1</v>
      </c>
      <c r="L148" s="3">
        <v>1</v>
      </c>
      <c r="M148" s="7">
        <v>1</v>
      </c>
      <c r="N148" s="7">
        <v>0</v>
      </c>
      <c r="O148" s="7">
        <v>0</v>
      </c>
      <c r="P148" s="7">
        <v>2</v>
      </c>
      <c r="Q148" s="16">
        <f>SUM(K148:P148)</f>
        <v>5</v>
      </c>
      <c r="R148" s="3"/>
      <c r="S148" s="3"/>
      <c r="T148" s="3"/>
      <c r="U148" s="3">
        <v>4</v>
      </c>
      <c r="V148" s="17">
        <f t="shared" si="94"/>
        <v>0.20353982300884957</v>
      </c>
      <c r="W148" s="6">
        <f t="shared" si="95"/>
        <v>4.4247787610619468E-2</v>
      </c>
      <c r="X148" s="7">
        <f t="shared" si="96"/>
        <v>125</v>
      </c>
      <c r="Y148" s="3">
        <f>A148</f>
        <v>2013</v>
      </c>
      <c r="Z148" s="8">
        <f>100*SUM(K148:N148)/SUM(Q148)</f>
        <v>60</v>
      </c>
      <c r="AA148" s="3"/>
      <c r="AB148" s="3">
        <f>(K148+L148)*$AB$2+SUM(M148:P148)*$AB$3</f>
        <v>1700</v>
      </c>
      <c r="AC148" s="3"/>
      <c r="AD148" s="3"/>
      <c r="AE148" s="3"/>
      <c r="AF148" s="3"/>
      <c r="AG148" s="3"/>
      <c r="AH148" s="3"/>
    </row>
    <row r="149" spans="1:34" ht="15.75" x14ac:dyDescent="0.25">
      <c r="A149" s="16">
        <v>2014</v>
      </c>
      <c r="B149" s="3">
        <v>33</v>
      </c>
      <c r="C149" s="3">
        <v>99</v>
      </c>
      <c r="D149" s="3">
        <v>2</v>
      </c>
      <c r="E149" s="3">
        <v>2</v>
      </c>
      <c r="F149" s="3">
        <v>3</v>
      </c>
      <c r="G149" s="3">
        <v>0</v>
      </c>
      <c r="H149" s="3">
        <v>3</v>
      </c>
      <c r="I149" s="3">
        <v>1</v>
      </c>
      <c r="J149" s="16">
        <f t="shared" ref="J149:J151" si="98">SUM(D149:I149)</f>
        <v>11</v>
      </c>
      <c r="K149" s="3">
        <v>0</v>
      </c>
      <c r="L149" s="3">
        <v>0</v>
      </c>
      <c r="M149" s="7">
        <v>1</v>
      </c>
      <c r="N149" s="7">
        <v>0</v>
      </c>
      <c r="O149" s="7">
        <v>0</v>
      </c>
      <c r="P149" s="7">
        <v>0</v>
      </c>
      <c r="Q149" s="16">
        <f t="shared" ref="Q149:Q151" si="99">SUM(K149:P149)</f>
        <v>1</v>
      </c>
      <c r="R149" s="3"/>
      <c r="S149" s="3"/>
      <c r="T149" s="3"/>
      <c r="U149" s="3">
        <v>4</v>
      </c>
      <c r="V149" s="17">
        <f t="shared" si="94"/>
        <v>0.1111111111111111</v>
      </c>
      <c r="W149" s="6">
        <f t="shared" si="95"/>
        <v>1.0101010101010102E-2</v>
      </c>
      <c r="X149" s="7">
        <f t="shared" si="96"/>
        <v>25</v>
      </c>
      <c r="Y149" s="3">
        <f t="shared" ref="Y149:Y151" si="100">A149</f>
        <v>2014</v>
      </c>
      <c r="Z149" s="8">
        <f t="shared" ref="Z149:Z151" si="101">100*SUM(K149:N149)/SUM(Q149)</f>
        <v>100</v>
      </c>
      <c r="AA149" s="3"/>
      <c r="AB149" s="3">
        <f t="shared" ref="AB149:AB151" si="102">(K149+L149)*$AB$2+SUM(M149:P149)*$AB$3</f>
        <v>460</v>
      </c>
      <c r="AC149" s="3"/>
      <c r="AD149" s="3"/>
      <c r="AE149" s="3"/>
      <c r="AF149" s="3"/>
      <c r="AG149" s="3"/>
      <c r="AH149" s="3"/>
    </row>
    <row r="150" spans="1:34" ht="15.75" x14ac:dyDescent="0.25">
      <c r="A150" s="16">
        <v>2015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16">
        <f t="shared" si="98"/>
        <v>0</v>
      </c>
      <c r="K150" s="3">
        <v>0</v>
      </c>
      <c r="L150" s="3">
        <v>0</v>
      </c>
      <c r="M150" s="7">
        <v>0</v>
      </c>
      <c r="N150" s="7">
        <v>0</v>
      </c>
      <c r="O150" s="7">
        <v>0</v>
      </c>
      <c r="P150" s="7">
        <v>0</v>
      </c>
      <c r="Q150" s="16">
        <f t="shared" si="99"/>
        <v>0</v>
      </c>
      <c r="R150" s="3"/>
      <c r="S150" s="3"/>
      <c r="T150" s="3"/>
      <c r="U150" s="3">
        <v>4</v>
      </c>
      <c r="V150" s="17" t="e">
        <f t="shared" si="94"/>
        <v>#DIV/0!</v>
      </c>
      <c r="W150" s="6" t="e">
        <f t="shared" si="95"/>
        <v>#DIV/0!</v>
      </c>
      <c r="X150" s="7">
        <f t="shared" si="96"/>
        <v>0</v>
      </c>
      <c r="Y150" s="3">
        <f t="shared" si="100"/>
        <v>2015</v>
      </c>
      <c r="Z150" s="8" t="e">
        <f t="shared" si="101"/>
        <v>#DIV/0!</v>
      </c>
      <c r="AA150" s="3"/>
      <c r="AB150" s="3">
        <f t="shared" si="102"/>
        <v>0</v>
      </c>
      <c r="AC150" s="3"/>
      <c r="AD150" s="3"/>
      <c r="AE150" s="3"/>
      <c r="AF150" s="3"/>
      <c r="AG150" s="3"/>
      <c r="AH150" s="3"/>
    </row>
    <row r="151" spans="1:34" ht="15.75" x14ac:dyDescent="0.25">
      <c r="A151" s="16">
        <v>2016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16">
        <f t="shared" si="98"/>
        <v>0</v>
      </c>
      <c r="K151" s="3">
        <v>0</v>
      </c>
      <c r="L151" s="3">
        <v>0</v>
      </c>
      <c r="M151" s="7">
        <v>0</v>
      </c>
      <c r="N151" s="7">
        <v>0</v>
      </c>
      <c r="O151" s="7">
        <v>0</v>
      </c>
      <c r="P151" s="7">
        <v>0</v>
      </c>
      <c r="Q151" s="16">
        <f t="shared" si="99"/>
        <v>0</v>
      </c>
      <c r="R151" s="3"/>
      <c r="S151" s="3"/>
      <c r="T151" s="3"/>
      <c r="U151" s="3">
        <v>4</v>
      </c>
      <c r="V151" s="17" t="e">
        <f t="shared" si="94"/>
        <v>#DIV/0!</v>
      </c>
      <c r="W151" s="6" t="e">
        <f t="shared" si="95"/>
        <v>#DIV/0!</v>
      </c>
      <c r="X151" s="7">
        <f t="shared" si="96"/>
        <v>0</v>
      </c>
      <c r="Y151" s="3">
        <f t="shared" si="100"/>
        <v>2016</v>
      </c>
      <c r="Z151" s="8" t="e">
        <f t="shared" si="101"/>
        <v>#DIV/0!</v>
      </c>
      <c r="AA151" s="3"/>
      <c r="AB151" s="3">
        <f t="shared" si="102"/>
        <v>0</v>
      </c>
      <c r="AC151" s="3"/>
      <c r="AD151" s="3"/>
      <c r="AE151" s="3"/>
      <c r="AF151" s="3"/>
      <c r="AG151" s="3"/>
      <c r="AH151" s="3"/>
    </row>
    <row r="152" spans="1:34" ht="15.75" x14ac:dyDescent="0.25">
      <c r="B152" s="3"/>
      <c r="C152" s="3"/>
      <c r="D152" s="3"/>
      <c r="E152" s="3"/>
      <c r="F152" s="3"/>
      <c r="G152" s="3"/>
      <c r="H152" s="3"/>
      <c r="I152" s="3"/>
      <c r="J152" s="16"/>
      <c r="K152" s="3"/>
      <c r="L152" s="3"/>
      <c r="M152" s="3"/>
      <c r="N152" s="3"/>
      <c r="O152" s="3"/>
      <c r="P152" s="3"/>
      <c r="Q152" s="16"/>
      <c r="R152" s="3"/>
      <c r="S152" s="3"/>
      <c r="T152" s="3"/>
      <c r="U152" s="3"/>
      <c r="V152" s="16"/>
      <c r="W152" s="3"/>
      <c r="X152" s="7"/>
      <c r="Y152" s="3"/>
      <c r="Z152" s="8"/>
      <c r="AA152" s="3"/>
      <c r="AB152" s="3"/>
      <c r="AC152" s="3"/>
      <c r="AD152" s="3"/>
      <c r="AE152" s="3"/>
      <c r="AF152" s="3"/>
      <c r="AG152" s="3"/>
      <c r="AH152" s="3"/>
    </row>
    <row r="153" spans="1:34" ht="23.25" x14ac:dyDescent="0.35">
      <c r="A153" s="18" t="s">
        <v>42</v>
      </c>
      <c r="B153" s="3"/>
      <c r="C153" s="3"/>
      <c r="D153" s="3"/>
      <c r="E153" s="3"/>
      <c r="F153" s="3" t="str">
        <f>F123</f>
        <v>Sette dyr i antall</v>
      </c>
      <c r="G153" s="3"/>
      <c r="H153" s="3"/>
      <c r="I153" s="3"/>
      <c r="J153" s="16"/>
      <c r="K153" s="3"/>
      <c r="L153" s="3"/>
      <c r="M153" s="3" t="str">
        <f>M123</f>
        <v>Skutte dyr i antall</v>
      </c>
      <c r="N153" s="3"/>
      <c r="O153" s="3"/>
      <c r="P153" s="3"/>
      <c r="Q153" s="16"/>
      <c r="R153" s="3"/>
      <c r="S153" s="3"/>
      <c r="T153" s="3"/>
      <c r="U153" s="3"/>
      <c r="V153" s="16"/>
      <c r="W153" s="3"/>
      <c r="X153" s="7"/>
      <c r="Y153" s="3"/>
      <c r="Z153" s="8"/>
      <c r="AA153" s="3"/>
      <c r="AB153" s="3"/>
      <c r="AC153" s="3"/>
      <c r="AD153" s="3"/>
      <c r="AE153" s="3"/>
      <c r="AF153" s="3"/>
      <c r="AG153" s="3"/>
      <c r="AH153" s="3"/>
    </row>
    <row r="154" spans="1:34" ht="15.75" x14ac:dyDescent="0.25">
      <c r="A154" s="16"/>
      <c r="B154" s="3"/>
      <c r="C154" s="3" t="str">
        <f>C124</f>
        <v>Jeger</v>
      </c>
      <c r="D154" s="3"/>
      <c r="E154" s="3"/>
      <c r="F154" s="3"/>
      <c r="G154" s="3"/>
      <c r="H154" s="3"/>
      <c r="I154" s="3"/>
      <c r="J154" s="16"/>
      <c r="K154" s="3" t="str">
        <f>K124</f>
        <v>Kalv</v>
      </c>
      <c r="L154" s="3" t="str">
        <f>L124</f>
        <v>Kalv</v>
      </c>
      <c r="M154" s="3" t="str">
        <f>M124</f>
        <v>1,5 år</v>
      </c>
      <c r="N154" s="3" t="str">
        <f>N124</f>
        <v>1,5 år</v>
      </c>
      <c r="O154" s="3"/>
      <c r="P154" s="3"/>
      <c r="Q154" s="16"/>
      <c r="R154" s="3" t="str">
        <f t="shared" ref="R154:T155" si="103">R124</f>
        <v>Timer</v>
      </c>
      <c r="S154" s="3" t="str">
        <f t="shared" si="103"/>
        <v>Antall</v>
      </c>
      <c r="T154" s="3" t="str">
        <f t="shared" si="103"/>
        <v>Antall</v>
      </c>
      <c r="U154" s="3"/>
      <c r="V154" s="16" t="str">
        <f t="shared" ref="V154:X155" si="104">V124</f>
        <v>Sette pr</v>
      </c>
      <c r="W154" s="3" t="str">
        <f t="shared" si="104"/>
        <v>Skutt pr</v>
      </c>
      <c r="X154" s="7" t="str">
        <f t="shared" si="104"/>
        <v>Fellings</v>
      </c>
      <c r="Y154" s="3"/>
      <c r="Z154" s="3" t="s">
        <v>37</v>
      </c>
      <c r="AA154" s="3"/>
      <c r="AB154" s="3"/>
      <c r="AC154" s="3"/>
      <c r="AD154" s="3"/>
      <c r="AE154" s="3"/>
      <c r="AF154" s="3"/>
      <c r="AG154" s="3"/>
      <c r="AH154" s="3"/>
    </row>
    <row r="155" spans="1:34" ht="15.75" x14ac:dyDescent="0.25">
      <c r="A155" s="16" t="str">
        <f>A125</f>
        <v>År</v>
      </c>
      <c r="B155" s="3" t="str">
        <f>B125</f>
        <v>Dager</v>
      </c>
      <c r="C155" s="3" t="str">
        <f>C125</f>
        <v>dager</v>
      </c>
      <c r="D155" s="3" t="str">
        <f t="shared" ref="D155:J155" si="105">D125</f>
        <v>Okse</v>
      </c>
      <c r="E155" s="3" t="str">
        <f t="shared" si="105"/>
        <v>Ku u/</v>
      </c>
      <c r="F155" s="3" t="str">
        <f t="shared" si="105"/>
        <v>Ku m/1</v>
      </c>
      <c r="G155" s="3" t="str">
        <f t="shared" si="105"/>
        <v>Ku m/2</v>
      </c>
      <c r="H155" s="3" t="str">
        <f t="shared" si="105"/>
        <v>Kalv</v>
      </c>
      <c r="I155" s="3" t="str">
        <f t="shared" si="105"/>
        <v>Ukjent</v>
      </c>
      <c r="J155" s="16" t="str">
        <f t="shared" si="105"/>
        <v>Sum</v>
      </c>
      <c r="K155" s="3" t="str">
        <f>K125</f>
        <v>hann</v>
      </c>
      <c r="L155" s="3" t="str">
        <f>L125</f>
        <v>hunn</v>
      </c>
      <c r="M155" s="3" t="str">
        <f>M125</f>
        <v>hann</v>
      </c>
      <c r="N155" s="3" t="str">
        <f>N125</f>
        <v>kvige</v>
      </c>
      <c r="O155" s="3" t="str">
        <f>O125</f>
        <v>Okse</v>
      </c>
      <c r="P155" s="3" t="str">
        <f>P125</f>
        <v>Ku</v>
      </c>
      <c r="Q155" s="16" t="str">
        <f>Q125</f>
        <v>Sum</v>
      </c>
      <c r="R155" s="3" t="str">
        <f t="shared" si="103"/>
        <v>/dag</v>
      </c>
      <c r="S155" s="3" t="str">
        <f t="shared" si="103"/>
        <v>før jakt</v>
      </c>
      <c r="T155" s="3" t="str">
        <f t="shared" si="103"/>
        <v>etter</v>
      </c>
      <c r="U155" s="3" t="str">
        <f>U125</f>
        <v>Kvote</v>
      </c>
      <c r="V155" s="16" t="str">
        <f t="shared" si="104"/>
        <v>jegerdag</v>
      </c>
      <c r="W155" s="3" t="str">
        <f t="shared" si="104"/>
        <v>Jegerdag</v>
      </c>
      <c r="X155" s="7" t="str">
        <f t="shared" si="104"/>
        <v>prosent</v>
      </c>
      <c r="Y155" s="3" t="str">
        <f>A153</f>
        <v>SUM Sirikirke</v>
      </c>
      <c r="Z155" s="3" t="s">
        <v>38</v>
      </c>
      <c r="AA155" s="3"/>
      <c r="AB155" s="3" t="s">
        <v>54</v>
      </c>
      <c r="AC155" s="3"/>
      <c r="AD155" s="3"/>
      <c r="AE155" s="3"/>
      <c r="AF155" s="3"/>
      <c r="AG155" s="3"/>
      <c r="AH155" s="3"/>
    </row>
    <row r="156" spans="1:34" ht="15.75" x14ac:dyDescent="0.25">
      <c r="A156" s="16">
        <v>1991</v>
      </c>
      <c r="B156" s="3">
        <f t="shared" ref="B156:Q156" si="106">B126+B96+B66+B36+B5</f>
        <v>53</v>
      </c>
      <c r="C156" s="3">
        <f t="shared" si="106"/>
        <v>188</v>
      </c>
      <c r="D156" s="3">
        <f t="shared" si="106"/>
        <v>23</v>
      </c>
      <c r="E156" s="3">
        <f t="shared" si="106"/>
        <v>16</v>
      </c>
      <c r="F156" s="3">
        <f t="shared" si="106"/>
        <v>24</v>
      </c>
      <c r="G156" s="3">
        <f t="shared" si="106"/>
        <v>3</v>
      </c>
      <c r="H156" s="3">
        <f t="shared" si="106"/>
        <v>34</v>
      </c>
      <c r="I156" s="3">
        <f t="shared" si="106"/>
        <v>11</v>
      </c>
      <c r="J156" s="16">
        <f t="shared" si="106"/>
        <v>111</v>
      </c>
      <c r="K156" s="3">
        <f t="shared" si="106"/>
        <v>2</v>
      </c>
      <c r="L156" s="3">
        <f t="shared" si="106"/>
        <v>5</v>
      </c>
      <c r="M156" s="3">
        <f t="shared" si="106"/>
        <v>2</v>
      </c>
      <c r="N156" s="3">
        <f t="shared" si="106"/>
        <v>1</v>
      </c>
      <c r="O156" s="3">
        <f t="shared" si="106"/>
        <v>9</v>
      </c>
      <c r="P156" s="3">
        <f t="shared" si="106"/>
        <v>3</v>
      </c>
      <c r="Q156" s="16">
        <f t="shared" si="106"/>
        <v>22</v>
      </c>
      <c r="R156" s="8">
        <f t="shared" ref="R156:R178" si="107">(+R126+R96+R66+R36+R5)/5</f>
        <v>6.8</v>
      </c>
      <c r="S156" s="3">
        <f t="shared" ref="S156:U158" si="108">S126+S96+S66+S36+S5</f>
        <v>31</v>
      </c>
      <c r="T156" s="3">
        <f t="shared" si="108"/>
        <v>16</v>
      </c>
      <c r="U156" s="3">
        <f t="shared" si="108"/>
        <v>5</v>
      </c>
      <c r="V156" s="17">
        <f t="shared" ref="V156:V169" si="109">J156/C156</f>
        <v>0.59042553191489366</v>
      </c>
      <c r="W156" s="6">
        <f t="shared" ref="W156:W169" si="110">Q156/C156</f>
        <v>0.11702127659574468</v>
      </c>
      <c r="X156" s="7">
        <f t="shared" ref="X156:X169" si="111">Q156*100/U156</f>
        <v>440</v>
      </c>
      <c r="Y156" s="3">
        <f t="shared" ref="Y156:Y165" si="112">A156</f>
        <v>1991</v>
      </c>
      <c r="Z156" s="8">
        <f t="shared" ref="Z156:Z169" si="113">100*SUM(K156:N156)/SUM(Q156)</f>
        <v>45.454545454545453</v>
      </c>
      <c r="AA156" s="3"/>
      <c r="AB156" s="3">
        <f>(K156+L156)*$AB$2+SUM(M156:P156)*$AB$3</f>
        <v>8020</v>
      </c>
      <c r="AC156" s="6"/>
      <c r="AD156" s="3"/>
      <c r="AE156" s="3"/>
      <c r="AF156" s="3"/>
      <c r="AG156" s="7"/>
      <c r="AH156" s="7"/>
    </row>
    <row r="157" spans="1:34" ht="15.75" x14ac:dyDescent="0.25">
      <c r="A157" s="16">
        <v>1992</v>
      </c>
      <c r="B157" s="3">
        <f t="shared" ref="B157:Q157" si="114">B127+B97+B67+B37+B6</f>
        <v>52</v>
      </c>
      <c r="C157" s="3">
        <f t="shared" si="114"/>
        <v>171</v>
      </c>
      <c r="D157" s="3">
        <f t="shared" si="114"/>
        <v>35</v>
      </c>
      <c r="E157" s="3">
        <f t="shared" si="114"/>
        <v>14</v>
      </c>
      <c r="F157" s="3">
        <f t="shared" si="114"/>
        <v>13</v>
      </c>
      <c r="G157" s="3">
        <f t="shared" si="114"/>
        <v>5</v>
      </c>
      <c r="H157" s="3">
        <f t="shared" si="114"/>
        <v>24</v>
      </c>
      <c r="I157" s="3">
        <f t="shared" si="114"/>
        <v>9</v>
      </c>
      <c r="J157" s="16">
        <f t="shared" si="114"/>
        <v>100</v>
      </c>
      <c r="K157" s="3">
        <f t="shared" si="114"/>
        <v>4</v>
      </c>
      <c r="L157" s="3">
        <f t="shared" si="114"/>
        <v>2</v>
      </c>
      <c r="M157" s="3">
        <f t="shared" si="114"/>
        <v>5</v>
      </c>
      <c r="N157" s="3">
        <f t="shared" si="114"/>
        <v>1</v>
      </c>
      <c r="O157" s="3">
        <f t="shared" si="114"/>
        <v>7</v>
      </c>
      <c r="P157" s="3">
        <f t="shared" si="114"/>
        <v>4</v>
      </c>
      <c r="Q157" s="16">
        <f t="shared" si="114"/>
        <v>23</v>
      </c>
      <c r="R157" s="8">
        <f t="shared" si="107"/>
        <v>5.6</v>
      </c>
      <c r="S157" s="3">
        <f t="shared" si="108"/>
        <v>20</v>
      </c>
      <c r="T157" s="3">
        <f t="shared" si="108"/>
        <v>17</v>
      </c>
      <c r="U157" s="3">
        <f t="shared" si="108"/>
        <v>5</v>
      </c>
      <c r="V157" s="17">
        <f t="shared" si="109"/>
        <v>0.58479532163742687</v>
      </c>
      <c r="W157" s="6">
        <f t="shared" si="110"/>
        <v>0.13450292397660818</v>
      </c>
      <c r="X157" s="7">
        <f t="shared" si="111"/>
        <v>460</v>
      </c>
      <c r="Y157" s="3">
        <f t="shared" si="112"/>
        <v>1992</v>
      </c>
      <c r="Z157" s="8">
        <f t="shared" si="113"/>
        <v>52.173913043478258</v>
      </c>
      <c r="AA157" s="3"/>
      <c r="AB157" s="3">
        <f>(K157+L157)*$AB$2+SUM(M157:P157)*$AB$3</f>
        <v>8780</v>
      </c>
      <c r="AC157" s="6"/>
      <c r="AD157" s="3"/>
      <c r="AE157" s="3"/>
      <c r="AF157" s="3"/>
      <c r="AG157" s="7"/>
      <c r="AH157" s="7"/>
    </row>
    <row r="158" spans="1:34" ht="15.75" x14ac:dyDescent="0.25">
      <c r="A158" s="16">
        <v>1993</v>
      </c>
      <c r="B158" s="3">
        <f t="shared" ref="B158:Q158" si="115">B128+B98+B68+B38+B7</f>
        <v>75</v>
      </c>
      <c r="C158" s="3">
        <f t="shared" si="115"/>
        <v>292</v>
      </c>
      <c r="D158" s="3">
        <f t="shared" si="115"/>
        <v>42</v>
      </c>
      <c r="E158" s="3">
        <f t="shared" si="115"/>
        <v>21</v>
      </c>
      <c r="F158" s="3">
        <f t="shared" si="115"/>
        <v>23</v>
      </c>
      <c r="G158" s="3">
        <f t="shared" si="115"/>
        <v>3</v>
      </c>
      <c r="H158" s="3">
        <f t="shared" si="115"/>
        <v>35</v>
      </c>
      <c r="I158" s="3">
        <f t="shared" si="115"/>
        <v>21</v>
      </c>
      <c r="J158" s="16">
        <f t="shared" si="115"/>
        <v>145</v>
      </c>
      <c r="K158" s="3">
        <f t="shared" si="115"/>
        <v>8</v>
      </c>
      <c r="L158" s="3">
        <f t="shared" si="115"/>
        <v>5</v>
      </c>
      <c r="M158" s="3">
        <f t="shared" si="115"/>
        <v>7</v>
      </c>
      <c r="N158" s="3">
        <f t="shared" si="115"/>
        <v>2</v>
      </c>
      <c r="O158" s="3">
        <f t="shared" si="115"/>
        <v>7</v>
      </c>
      <c r="P158" s="3">
        <f t="shared" si="115"/>
        <v>6</v>
      </c>
      <c r="Q158" s="16">
        <f t="shared" si="115"/>
        <v>35</v>
      </c>
      <c r="R158" s="8">
        <f t="shared" si="107"/>
        <v>6.2</v>
      </c>
      <c r="S158" s="3">
        <f t="shared" si="108"/>
        <v>37</v>
      </c>
      <c r="T158" s="3">
        <f t="shared" si="108"/>
        <v>24</v>
      </c>
      <c r="U158" s="3">
        <f t="shared" si="108"/>
        <v>25</v>
      </c>
      <c r="V158" s="17">
        <f t="shared" si="109"/>
        <v>0.49657534246575341</v>
      </c>
      <c r="W158" s="6">
        <f t="shared" si="110"/>
        <v>0.11986301369863013</v>
      </c>
      <c r="X158" s="7">
        <f t="shared" si="111"/>
        <v>140</v>
      </c>
      <c r="Y158" s="3">
        <f t="shared" si="112"/>
        <v>1993</v>
      </c>
      <c r="Z158" s="8">
        <f t="shared" si="113"/>
        <v>62.857142857142854</v>
      </c>
      <c r="AA158" s="3"/>
      <c r="AB158" s="3">
        <f t="shared" ref="AB158:AB172" si="116">(K158+L158)*$AB$2+SUM(M158:P158)*$AB$3</f>
        <v>12200</v>
      </c>
      <c r="AC158" s="6"/>
      <c r="AD158" s="3"/>
      <c r="AE158" s="3"/>
      <c r="AF158" s="3"/>
      <c r="AG158" s="7"/>
      <c r="AH158" s="7"/>
    </row>
    <row r="159" spans="1:34" ht="15.75" x14ac:dyDescent="0.25">
      <c r="A159" s="16">
        <v>1994</v>
      </c>
      <c r="B159" s="3">
        <f t="shared" ref="B159:Q159" si="117">B129+B99+B69+B39+B8</f>
        <v>82</v>
      </c>
      <c r="C159" s="3">
        <f t="shared" si="117"/>
        <v>326</v>
      </c>
      <c r="D159" s="3">
        <f t="shared" si="117"/>
        <v>46</v>
      </c>
      <c r="E159" s="3">
        <f t="shared" si="117"/>
        <v>34</v>
      </c>
      <c r="F159" s="3">
        <f t="shared" si="117"/>
        <v>23</v>
      </c>
      <c r="G159" s="3">
        <f t="shared" si="117"/>
        <v>11</v>
      </c>
      <c r="H159" s="3">
        <f t="shared" si="117"/>
        <v>49</v>
      </c>
      <c r="I159" s="3">
        <f t="shared" si="117"/>
        <v>18</v>
      </c>
      <c r="J159" s="16">
        <f t="shared" si="117"/>
        <v>181</v>
      </c>
      <c r="K159" s="3">
        <f t="shared" si="117"/>
        <v>4</v>
      </c>
      <c r="L159" s="3">
        <f t="shared" si="117"/>
        <v>5</v>
      </c>
      <c r="M159" s="3">
        <f t="shared" si="117"/>
        <v>4</v>
      </c>
      <c r="N159" s="3">
        <f t="shared" si="117"/>
        <v>5</v>
      </c>
      <c r="O159" s="3">
        <f t="shared" si="117"/>
        <v>11</v>
      </c>
      <c r="P159" s="3">
        <f t="shared" si="117"/>
        <v>7</v>
      </c>
      <c r="Q159" s="16">
        <f t="shared" si="117"/>
        <v>36</v>
      </c>
      <c r="R159" s="8">
        <f t="shared" si="107"/>
        <v>5.82</v>
      </c>
      <c r="S159" s="3">
        <f t="shared" ref="S159:T178" si="118">S129+S99+S69+S39+S8</f>
        <v>45</v>
      </c>
      <c r="T159" s="3">
        <f t="shared" si="118"/>
        <v>14</v>
      </c>
      <c r="U159" s="3">
        <v>45</v>
      </c>
      <c r="V159" s="17">
        <f t="shared" si="109"/>
        <v>0.55521472392638038</v>
      </c>
      <c r="W159" s="6">
        <f t="shared" si="110"/>
        <v>0.11042944785276074</v>
      </c>
      <c r="X159" s="7">
        <f t="shared" si="111"/>
        <v>80</v>
      </c>
      <c r="Y159" s="3">
        <f t="shared" si="112"/>
        <v>1994</v>
      </c>
      <c r="Z159" s="8">
        <f t="shared" si="113"/>
        <v>50</v>
      </c>
      <c r="AA159" s="3" t="s">
        <v>48</v>
      </c>
      <c r="AB159" s="3">
        <f t="shared" si="116"/>
        <v>13860</v>
      </c>
      <c r="AC159" s="6"/>
      <c r="AD159" s="3"/>
      <c r="AE159" s="3"/>
      <c r="AF159" s="3"/>
      <c r="AG159" s="7"/>
      <c r="AH159" s="7"/>
    </row>
    <row r="160" spans="1:34" ht="15.75" x14ac:dyDescent="0.25">
      <c r="A160" s="16">
        <v>1995</v>
      </c>
      <c r="B160" s="3">
        <f t="shared" ref="B160:Q160" si="119">B130+B100+B70+B40+B9</f>
        <v>48</v>
      </c>
      <c r="C160" s="3">
        <f t="shared" si="119"/>
        <v>229</v>
      </c>
      <c r="D160" s="3">
        <f t="shared" si="119"/>
        <v>30</v>
      </c>
      <c r="E160" s="3">
        <f t="shared" si="119"/>
        <v>24</v>
      </c>
      <c r="F160" s="3">
        <f t="shared" si="119"/>
        <v>21</v>
      </c>
      <c r="G160" s="3">
        <f t="shared" si="119"/>
        <v>9</v>
      </c>
      <c r="H160" s="3">
        <f t="shared" si="119"/>
        <v>44</v>
      </c>
      <c r="I160" s="3">
        <f t="shared" si="119"/>
        <v>10</v>
      </c>
      <c r="J160" s="16">
        <f t="shared" si="119"/>
        <v>138</v>
      </c>
      <c r="K160" s="3">
        <f t="shared" si="119"/>
        <v>7</v>
      </c>
      <c r="L160" s="3">
        <f t="shared" si="119"/>
        <v>4</v>
      </c>
      <c r="M160" s="3">
        <f t="shared" si="119"/>
        <v>5</v>
      </c>
      <c r="N160" s="3">
        <f t="shared" si="119"/>
        <v>2</v>
      </c>
      <c r="O160" s="3">
        <f t="shared" si="119"/>
        <v>10</v>
      </c>
      <c r="P160" s="3">
        <f t="shared" si="119"/>
        <v>7</v>
      </c>
      <c r="Q160" s="16">
        <f t="shared" si="119"/>
        <v>35</v>
      </c>
      <c r="R160" s="8">
        <f t="shared" si="107"/>
        <v>5.96</v>
      </c>
      <c r="S160" s="3">
        <f t="shared" si="118"/>
        <v>47</v>
      </c>
      <c r="T160" s="3">
        <f t="shared" si="118"/>
        <v>36</v>
      </c>
      <c r="U160" s="3">
        <f t="shared" ref="U160:U165" si="120">U130+U100+U70+U40+U9</f>
        <v>35</v>
      </c>
      <c r="V160" s="17">
        <f t="shared" si="109"/>
        <v>0.6026200873362445</v>
      </c>
      <c r="W160" s="6">
        <f t="shared" si="110"/>
        <v>0.15283842794759825</v>
      </c>
      <c r="X160" s="7">
        <f t="shared" si="111"/>
        <v>100</v>
      </c>
      <c r="Y160" s="3">
        <f t="shared" si="112"/>
        <v>1995</v>
      </c>
      <c r="Z160" s="8">
        <f t="shared" si="113"/>
        <v>51.428571428571431</v>
      </c>
      <c r="AA160" s="3"/>
      <c r="AB160" s="3">
        <f t="shared" si="116"/>
        <v>12800</v>
      </c>
      <c r="AC160" s="6"/>
      <c r="AD160" s="3"/>
      <c r="AE160" s="3"/>
      <c r="AF160" s="3"/>
      <c r="AG160" s="7"/>
      <c r="AH160" s="7"/>
    </row>
    <row r="161" spans="1:34" ht="15.75" x14ac:dyDescent="0.25">
      <c r="A161" s="16">
        <v>1996</v>
      </c>
      <c r="B161" s="3">
        <f t="shared" ref="B161:Q161" si="121">B131+B101+B71+B41+B10</f>
        <v>67</v>
      </c>
      <c r="C161" s="3">
        <f t="shared" si="121"/>
        <v>291</v>
      </c>
      <c r="D161" s="3">
        <f t="shared" si="121"/>
        <v>35</v>
      </c>
      <c r="E161" s="3">
        <f t="shared" si="121"/>
        <v>28</v>
      </c>
      <c r="F161" s="3">
        <f t="shared" si="121"/>
        <v>24</v>
      </c>
      <c r="G161" s="3">
        <f t="shared" si="121"/>
        <v>3</v>
      </c>
      <c r="H161" s="3">
        <f t="shared" si="121"/>
        <v>33</v>
      </c>
      <c r="I161" s="3">
        <f t="shared" si="121"/>
        <v>26</v>
      </c>
      <c r="J161" s="16">
        <f t="shared" si="121"/>
        <v>149</v>
      </c>
      <c r="K161" s="3">
        <f t="shared" si="121"/>
        <v>10</v>
      </c>
      <c r="L161" s="3">
        <f t="shared" si="121"/>
        <v>2</v>
      </c>
      <c r="M161" s="3">
        <f t="shared" si="121"/>
        <v>4</v>
      </c>
      <c r="N161" s="3">
        <f t="shared" si="121"/>
        <v>2</v>
      </c>
      <c r="O161" s="3">
        <f t="shared" si="121"/>
        <v>11</v>
      </c>
      <c r="P161" s="3">
        <f t="shared" si="121"/>
        <v>9</v>
      </c>
      <c r="Q161" s="16">
        <f t="shared" si="121"/>
        <v>38</v>
      </c>
      <c r="R161" s="8">
        <f t="shared" si="107"/>
        <v>5.4</v>
      </c>
      <c r="S161" s="3">
        <f t="shared" si="118"/>
        <v>58</v>
      </c>
      <c r="T161" s="3">
        <f t="shared" si="118"/>
        <v>39</v>
      </c>
      <c r="U161" s="3">
        <f t="shared" si="120"/>
        <v>40</v>
      </c>
      <c r="V161" s="17">
        <f t="shared" si="109"/>
        <v>0.51202749140893467</v>
      </c>
      <c r="W161" s="6">
        <f t="shared" si="110"/>
        <v>0.13058419243986255</v>
      </c>
      <c r="X161" s="7">
        <f t="shared" si="111"/>
        <v>95</v>
      </c>
      <c r="Y161" s="3">
        <f t="shared" si="112"/>
        <v>1996</v>
      </c>
      <c r="Z161" s="8">
        <f t="shared" si="113"/>
        <v>47.368421052631582</v>
      </c>
      <c r="AA161" s="3"/>
      <c r="AB161" s="3">
        <f t="shared" si="116"/>
        <v>13880</v>
      </c>
      <c r="AC161" s="6"/>
      <c r="AD161" s="3"/>
      <c r="AE161" s="3"/>
      <c r="AF161" s="3"/>
      <c r="AG161" s="7"/>
      <c r="AH161" s="7"/>
    </row>
    <row r="162" spans="1:34" ht="15.75" x14ac:dyDescent="0.25">
      <c r="A162" s="16">
        <v>1997</v>
      </c>
      <c r="B162" s="3">
        <f t="shared" ref="B162:Q162" si="122">B132+B102+B72+B42+B11</f>
        <v>80</v>
      </c>
      <c r="C162" s="5">
        <f t="shared" si="122"/>
        <v>377</v>
      </c>
      <c r="D162" s="3">
        <f t="shared" si="122"/>
        <v>46</v>
      </c>
      <c r="E162" s="3">
        <f t="shared" si="122"/>
        <v>34</v>
      </c>
      <c r="F162" s="3">
        <f t="shared" si="122"/>
        <v>31</v>
      </c>
      <c r="G162" s="3">
        <f t="shared" si="122"/>
        <v>6</v>
      </c>
      <c r="H162" s="3">
        <f t="shared" si="122"/>
        <v>50</v>
      </c>
      <c r="I162" s="3">
        <f t="shared" si="122"/>
        <v>27</v>
      </c>
      <c r="J162" s="16">
        <f t="shared" si="122"/>
        <v>194</v>
      </c>
      <c r="K162" s="3">
        <f t="shared" si="122"/>
        <v>9</v>
      </c>
      <c r="L162" s="3">
        <f t="shared" si="122"/>
        <v>13</v>
      </c>
      <c r="M162" s="3">
        <f t="shared" si="122"/>
        <v>9</v>
      </c>
      <c r="N162" s="3">
        <f t="shared" si="122"/>
        <v>4</v>
      </c>
      <c r="O162" s="3">
        <f t="shared" si="122"/>
        <v>10</v>
      </c>
      <c r="P162" s="3">
        <f t="shared" si="122"/>
        <v>13</v>
      </c>
      <c r="Q162" s="16">
        <f t="shared" si="122"/>
        <v>58</v>
      </c>
      <c r="R162" s="8">
        <f t="shared" si="107"/>
        <v>6</v>
      </c>
      <c r="S162" s="3">
        <f t="shared" si="118"/>
        <v>73</v>
      </c>
      <c r="T162" s="3">
        <f t="shared" si="118"/>
        <v>33</v>
      </c>
      <c r="U162" s="16">
        <f t="shared" si="120"/>
        <v>60</v>
      </c>
      <c r="V162" s="17">
        <f t="shared" si="109"/>
        <v>0.51458885941644561</v>
      </c>
      <c r="W162" s="6">
        <f t="shared" si="110"/>
        <v>0.15384615384615385</v>
      </c>
      <c r="X162" s="13">
        <f t="shared" si="111"/>
        <v>96.666666666666671</v>
      </c>
      <c r="Y162" s="3">
        <f t="shared" si="112"/>
        <v>1997</v>
      </c>
      <c r="Z162" s="8">
        <f t="shared" si="113"/>
        <v>60.344827586206897</v>
      </c>
      <c r="AA162" s="3"/>
      <c r="AB162" s="3">
        <f t="shared" si="116"/>
        <v>20080</v>
      </c>
      <c r="AC162" s="6"/>
      <c r="AD162" s="3"/>
      <c r="AE162" s="3"/>
      <c r="AF162" s="3"/>
      <c r="AG162" s="7"/>
      <c r="AH162" s="7"/>
    </row>
    <row r="163" spans="1:34" ht="15.75" x14ac:dyDescent="0.25">
      <c r="A163" s="16">
        <v>1998</v>
      </c>
      <c r="B163" s="3">
        <f t="shared" ref="B163:Q163" si="123">B133+B103+B73+B43+B12</f>
        <v>89</v>
      </c>
      <c r="C163" s="5">
        <f t="shared" si="123"/>
        <v>390</v>
      </c>
      <c r="D163" s="3">
        <f t="shared" si="123"/>
        <v>36</v>
      </c>
      <c r="E163" s="3">
        <f t="shared" si="123"/>
        <v>26</v>
      </c>
      <c r="F163" s="3">
        <f t="shared" si="123"/>
        <v>21</v>
      </c>
      <c r="G163" s="3">
        <f t="shared" si="123"/>
        <v>2</v>
      </c>
      <c r="H163" s="3">
        <f t="shared" si="123"/>
        <v>28</v>
      </c>
      <c r="I163" s="3">
        <f t="shared" si="123"/>
        <v>6</v>
      </c>
      <c r="J163" s="16">
        <f t="shared" si="123"/>
        <v>119</v>
      </c>
      <c r="K163" s="3">
        <f t="shared" si="123"/>
        <v>9</v>
      </c>
      <c r="L163" s="3">
        <f t="shared" si="123"/>
        <v>5</v>
      </c>
      <c r="M163" s="3">
        <f t="shared" si="123"/>
        <v>6</v>
      </c>
      <c r="N163" s="3">
        <f t="shared" si="123"/>
        <v>2</v>
      </c>
      <c r="O163" s="3">
        <f t="shared" si="123"/>
        <v>10</v>
      </c>
      <c r="P163" s="3">
        <f t="shared" si="123"/>
        <v>9</v>
      </c>
      <c r="Q163" s="16">
        <f t="shared" si="123"/>
        <v>41</v>
      </c>
      <c r="R163" s="8">
        <f t="shared" si="107"/>
        <v>6.6</v>
      </c>
      <c r="S163" s="3">
        <f t="shared" si="118"/>
        <v>46</v>
      </c>
      <c r="T163" s="3">
        <f t="shared" si="118"/>
        <v>18</v>
      </c>
      <c r="U163" s="3">
        <f t="shared" si="120"/>
        <v>53</v>
      </c>
      <c r="V163" s="17">
        <f t="shared" si="109"/>
        <v>0.30512820512820515</v>
      </c>
      <c r="W163" s="6">
        <f t="shared" si="110"/>
        <v>0.10512820512820513</v>
      </c>
      <c r="X163" s="13">
        <f t="shared" si="111"/>
        <v>77.35849056603773</v>
      </c>
      <c r="Y163" s="3">
        <f t="shared" si="112"/>
        <v>1998</v>
      </c>
      <c r="Z163" s="8">
        <f t="shared" si="113"/>
        <v>53.658536585365852</v>
      </c>
      <c r="AA163" s="3"/>
      <c r="AB163" s="3">
        <f t="shared" si="116"/>
        <v>14660</v>
      </c>
      <c r="AC163" s="6"/>
      <c r="AD163" s="3"/>
      <c r="AE163" s="3"/>
      <c r="AF163" s="3"/>
      <c r="AG163" s="7"/>
      <c r="AH163" s="7"/>
    </row>
    <row r="164" spans="1:34" ht="15.75" x14ac:dyDescent="0.25">
      <c r="A164" s="16">
        <v>1999</v>
      </c>
      <c r="B164" s="3">
        <f t="shared" ref="B164:Q164" si="124">B134+B104+B74+B44+B13</f>
        <v>83</v>
      </c>
      <c r="C164" s="5">
        <f t="shared" si="124"/>
        <v>370</v>
      </c>
      <c r="D164" s="3">
        <f t="shared" si="124"/>
        <v>40</v>
      </c>
      <c r="E164" s="3">
        <f t="shared" si="124"/>
        <v>27</v>
      </c>
      <c r="F164" s="3">
        <f t="shared" si="124"/>
        <v>21</v>
      </c>
      <c r="G164" s="3">
        <f t="shared" si="124"/>
        <v>2</v>
      </c>
      <c r="H164" s="3">
        <f t="shared" si="124"/>
        <v>21</v>
      </c>
      <c r="I164" s="3">
        <f t="shared" si="124"/>
        <v>8</v>
      </c>
      <c r="J164" s="16">
        <f t="shared" si="124"/>
        <v>119</v>
      </c>
      <c r="K164" s="3">
        <f t="shared" si="124"/>
        <v>8</v>
      </c>
      <c r="L164" s="3">
        <f t="shared" si="124"/>
        <v>6</v>
      </c>
      <c r="M164" s="3">
        <f t="shared" si="124"/>
        <v>7</v>
      </c>
      <c r="N164" s="3">
        <f t="shared" si="124"/>
        <v>3</v>
      </c>
      <c r="O164" s="3">
        <f t="shared" si="124"/>
        <v>10</v>
      </c>
      <c r="P164" s="3">
        <f t="shared" si="124"/>
        <v>7</v>
      </c>
      <c r="Q164" s="16">
        <f t="shared" si="124"/>
        <v>41</v>
      </c>
      <c r="R164" s="8">
        <f t="shared" si="107"/>
        <v>6.2</v>
      </c>
      <c r="S164" s="3">
        <f t="shared" si="118"/>
        <v>21</v>
      </c>
      <c r="T164" s="3">
        <f t="shared" si="118"/>
        <v>11</v>
      </c>
      <c r="U164" s="3">
        <f t="shared" si="120"/>
        <v>54</v>
      </c>
      <c r="V164" s="17">
        <f t="shared" si="109"/>
        <v>0.32162162162162161</v>
      </c>
      <c r="W164" s="6">
        <f t="shared" si="110"/>
        <v>0.11081081081081082</v>
      </c>
      <c r="X164" s="13">
        <f t="shared" si="111"/>
        <v>75.925925925925924</v>
      </c>
      <c r="Y164" s="3">
        <f t="shared" si="112"/>
        <v>1999</v>
      </c>
      <c r="Z164" s="8">
        <f t="shared" si="113"/>
        <v>58.536585365853661</v>
      </c>
      <c r="AA164" s="3"/>
      <c r="AB164" s="3">
        <f t="shared" si="116"/>
        <v>14660</v>
      </c>
      <c r="AC164" s="6"/>
      <c r="AD164" s="3"/>
      <c r="AE164" s="3"/>
      <c r="AF164" s="3"/>
      <c r="AG164" s="7"/>
      <c r="AH164" s="7"/>
    </row>
    <row r="165" spans="1:34" ht="15.75" x14ac:dyDescent="0.25">
      <c r="A165" s="16">
        <v>2000</v>
      </c>
      <c r="B165" s="3">
        <f t="shared" ref="B165:Q165" si="125">B135+B105+B75+B45+B14</f>
        <v>77</v>
      </c>
      <c r="C165" s="5">
        <f t="shared" si="125"/>
        <v>362</v>
      </c>
      <c r="D165" s="3">
        <f t="shared" si="125"/>
        <v>27</v>
      </c>
      <c r="E165" s="3">
        <f t="shared" si="125"/>
        <v>25</v>
      </c>
      <c r="F165" s="3">
        <f t="shared" si="125"/>
        <v>20</v>
      </c>
      <c r="G165" s="3">
        <f t="shared" si="125"/>
        <v>9</v>
      </c>
      <c r="H165" s="3">
        <f t="shared" si="125"/>
        <v>41</v>
      </c>
      <c r="I165" s="3">
        <f t="shared" si="125"/>
        <v>12</v>
      </c>
      <c r="J165" s="16">
        <f t="shared" si="125"/>
        <v>134</v>
      </c>
      <c r="K165" s="3">
        <f t="shared" si="125"/>
        <v>9</v>
      </c>
      <c r="L165" s="3">
        <f t="shared" si="125"/>
        <v>11</v>
      </c>
      <c r="M165" s="3">
        <f t="shared" si="125"/>
        <v>5</v>
      </c>
      <c r="N165" s="3">
        <f t="shared" si="125"/>
        <v>4</v>
      </c>
      <c r="O165" s="3">
        <f t="shared" si="125"/>
        <v>6</v>
      </c>
      <c r="P165" s="3">
        <f t="shared" si="125"/>
        <v>9</v>
      </c>
      <c r="Q165" s="16">
        <f t="shared" si="125"/>
        <v>44</v>
      </c>
      <c r="R165" s="8">
        <f t="shared" si="107"/>
        <v>6.4</v>
      </c>
      <c r="S165" s="3">
        <f t="shared" si="118"/>
        <v>5</v>
      </c>
      <c r="T165" s="3">
        <f t="shared" si="118"/>
        <v>8</v>
      </c>
      <c r="U165" s="3">
        <f t="shared" si="120"/>
        <v>47</v>
      </c>
      <c r="V165" s="17">
        <f t="shared" si="109"/>
        <v>0.37016574585635359</v>
      </c>
      <c r="W165" s="6">
        <f t="shared" si="110"/>
        <v>0.12154696132596685</v>
      </c>
      <c r="X165" s="7">
        <f t="shared" si="111"/>
        <v>93.61702127659575</v>
      </c>
      <c r="Y165" s="3">
        <f t="shared" si="112"/>
        <v>2000</v>
      </c>
      <c r="Z165" s="8">
        <f t="shared" si="113"/>
        <v>65.909090909090907</v>
      </c>
      <c r="AA165" s="3"/>
      <c r="AB165" s="3">
        <f t="shared" si="116"/>
        <v>14240</v>
      </c>
      <c r="AC165" s="6"/>
      <c r="AD165" s="3"/>
      <c r="AE165" s="3"/>
      <c r="AF165" s="3"/>
      <c r="AG165" s="7"/>
      <c r="AH165" s="7"/>
    </row>
    <row r="166" spans="1:34" ht="15.75" x14ac:dyDescent="0.25">
      <c r="A166" s="16">
        <v>2001</v>
      </c>
      <c r="B166" s="3">
        <f t="shared" ref="B166:Q166" si="126">B136+B106+B76+B46+B15</f>
        <v>93</v>
      </c>
      <c r="C166" s="5">
        <f t="shared" si="126"/>
        <v>414</v>
      </c>
      <c r="D166" s="3">
        <f t="shared" si="126"/>
        <v>38</v>
      </c>
      <c r="E166" s="3">
        <f t="shared" si="126"/>
        <v>22</v>
      </c>
      <c r="F166" s="3">
        <f t="shared" si="126"/>
        <v>23</v>
      </c>
      <c r="G166" s="3">
        <f t="shared" si="126"/>
        <v>9</v>
      </c>
      <c r="H166" s="3">
        <f t="shared" si="126"/>
        <v>41</v>
      </c>
      <c r="I166" s="3">
        <f t="shared" si="126"/>
        <v>9</v>
      </c>
      <c r="J166" s="16">
        <f t="shared" si="126"/>
        <v>142</v>
      </c>
      <c r="K166" s="3">
        <f t="shared" si="126"/>
        <v>6</v>
      </c>
      <c r="L166" s="3">
        <f t="shared" si="126"/>
        <v>5</v>
      </c>
      <c r="M166" s="3">
        <f t="shared" si="126"/>
        <v>9</v>
      </c>
      <c r="N166" s="3">
        <f t="shared" si="126"/>
        <v>2</v>
      </c>
      <c r="O166" s="3">
        <f t="shared" si="126"/>
        <v>4</v>
      </c>
      <c r="P166" s="3">
        <f t="shared" si="126"/>
        <v>6</v>
      </c>
      <c r="Q166" s="16">
        <f t="shared" si="126"/>
        <v>32</v>
      </c>
      <c r="R166" s="8">
        <f t="shared" si="107"/>
        <v>6.2</v>
      </c>
      <c r="S166" s="3">
        <f t="shared" si="118"/>
        <v>0</v>
      </c>
      <c r="T166" s="3">
        <f t="shared" si="118"/>
        <v>0</v>
      </c>
      <c r="U166" s="3">
        <v>47</v>
      </c>
      <c r="V166" s="17">
        <f t="shared" si="109"/>
        <v>0.34299516908212563</v>
      </c>
      <c r="W166" s="6">
        <f t="shared" si="110"/>
        <v>7.7294685990338161E-2</v>
      </c>
      <c r="X166" s="7">
        <f t="shared" si="111"/>
        <v>68.085106382978722</v>
      </c>
      <c r="Y166" s="3">
        <f t="shared" ref="Y166:Y173" si="127">A166</f>
        <v>2001</v>
      </c>
      <c r="Z166" s="8">
        <f t="shared" si="113"/>
        <v>68.75</v>
      </c>
      <c r="AA166" s="3"/>
      <c r="AB166" s="3">
        <f t="shared" si="116"/>
        <v>11420</v>
      </c>
      <c r="AC166" s="6"/>
      <c r="AD166" s="3"/>
      <c r="AE166" s="3"/>
      <c r="AF166" s="3"/>
      <c r="AG166" s="7"/>
      <c r="AH166" s="7"/>
    </row>
    <row r="167" spans="1:34" ht="15.75" x14ac:dyDescent="0.25">
      <c r="A167" s="16">
        <v>2002</v>
      </c>
      <c r="B167" s="3">
        <f t="shared" ref="B167:Q167" si="128">B137+B107+B77+B47+B16</f>
        <v>46</v>
      </c>
      <c r="C167" s="5">
        <f t="shared" si="128"/>
        <v>339</v>
      </c>
      <c r="D167" s="3">
        <f t="shared" si="128"/>
        <v>44</v>
      </c>
      <c r="E167" s="3">
        <f t="shared" si="128"/>
        <v>26</v>
      </c>
      <c r="F167" s="3">
        <f t="shared" si="128"/>
        <v>22</v>
      </c>
      <c r="G167" s="3">
        <f t="shared" si="128"/>
        <v>6</v>
      </c>
      <c r="H167" s="3">
        <f t="shared" si="128"/>
        <v>34</v>
      </c>
      <c r="I167" s="3">
        <f t="shared" si="128"/>
        <v>6</v>
      </c>
      <c r="J167" s="16">
        <f t="shared" si="128"/>
        <v>138</v>
      </c>
      <c r="K167" s="3">
        <f t="shared" si="128"/>
        <v>8</v>
      </c>
      <c r="L167" s="3">
        <f t="shared" si="128"/>
        <v>9</v>
      </c>
      <c r="M167" s="3">
        <f t="shared" si="128"/>
        <v>2</v>
      </c>
      <c r="N167" s="3">
        <f t="shared" si="128"/>
        <v>4</v>
      </c>
      <c r="O167" s="3">
        <f t="shared" si="128"/>
        <v>5</v>
      </c>
      <c r="P167" s="3">
        <f t="shared" si="128"/>
        <v>9</v>
      </c>
      <c r="Q167" s="16">
        <f t="shared" si="128"/>
        <v>37</v>
      </c>
      <c r="R167" s="8">
        <f t="shared" si="107"/>
        <v>7</v>
      </c>
      <c r="S167" s="3">
        <f t="shared" si="118"/>
        <v>0</v>
      </c>
      <c r="T167" s="3">
        <f t="shared" si="118"/>
        <v>0</v>
      </c>
      <c r="U167" s="3">
        <v>40</v>
      </c>
      <c r="V167" s="17">
        <f t="shared" si="109"/>
        <v>0.40707964601769914</v>
      </c>
      <c r="W167" s="6">
        <f t="shared" si="110"/>
        <v>0.10914454277286136</v>
      </c>
      <c r="X167" s="7">
        <f t="shared" si="111"/>
        <v>92.5</v>
      </c>
      <c r="Y167" s="3">
        <f t="shared" si="127"/>
        <v>2002</v>
      </c>
      <c r="Z167" s="8">
        <f t="shared" si="113"/>
        <v>62.162162162162161</v>
      </c>
      <c r="AA167" s="3"/>
      <c r="AB167" s="3">
        <f t="shared" si="116"/>
        <v>11920</v>
      </c>
      <c r="AC167" s="6"/>
      <c r="AD167" s="3"/>
      <c r="AE167" s="3"/>
      <c r="AF167" s="3"/>
      <c r="AG167" s="7"/>
      <c r="AH167" s="7"/>
    </row>
    <row r="168" spans="1:34" ht="15.75" x14ac:dyDescent="0.25">
      <c r="A168" s="16">
        <v>2003</v>
      </c>
      <c r="B168" s="3">
        <f t="shared" ref="B168:Q168" si="129">B138+B108+B78+B48+B17</f>
        <v>60</v>
      </c>
      <c r="C168" s="5">
        <f t="shared" si="129"/>
        <v>331</v>
      </c>
      <c r="D168" s="3">
        <f t="shared" si="129"/>
        <v>32</v>
      </c>
      <c r="E168" s="3">
        <f t="shared" si="129"/>
        <v>14</v>
      </c>
      <c r="F168" s="3">
        <f t="shared" si="129"/>
        <v>20</v>
      </c>
      <c r="G168" s="3">
        <f t="shared" si="129"/>
        <v>6</v>
      </c>
      <c r="H168" s="3">
        <f t="shared" si="129"/>
        <v>33</v>
      </c>
      <c r="I168" s="3">
        <f t="shared" si="129"/>
        <v>5</v>
      </c>
      <c r="J168" s="16">
        <f t="shared" si="129"/>
        <v>110</v>
      </c>
      <c r="K168" s="3">
        <f t="shared" si="129"/>
        <v>6</v>
      </c>
      <c r="L168" s="3">
        <f t="shared" si="129"/>
        <v>10</v>
      </c>
      <c r="M168" s="3">
        <f t="shared" si="129"/>
        <v>10</v>
      </c>
      <c r="N168" s="3">
        <f t="shared" si="129"/>
        <v>2</v>
      </c>
      <c r="O168" s="3">
        <f t="shared" si="129"/>
        <v>6</v>
      </c>
      <c r="P168" s="3">
        <f t="shared" si="129"/>
        <v>5</v>
      </c>
      <c r="Q168" s="16">
        <f t="shared" si="129"/>
        <v>39</v>
      </c>
      <c r="R168" s="8">
        <f t="shared" si="107"/>
        <v>7</v>
      </c>
      <c r="S168" s="3">
        <f t="shared" si="118"/>
        <v>0</v>
      </c>
      <c r="T168" s="3">
        <f t="shared" si="118"/>
        <v>0</v>
      </c>
      <c r="U168" s="3">
        <v>40</v>
      </c>
      <c r="V168" s="17">
        <f t="shared" si="109"/>
        <v>0.33232628398791542</v>
      </c>
      <c r="W168" s="6">
        <f t="shared" si="110"/>
        <v>0.11782477341389729</v>
      </c>
      <c r="X168" s="7">
        <f t="shared" si="111"/>
        <v>97.5</v>
      </c>
      <c r="Y168" s="3">
        <f t="shared" si="127"/>
        <v>2003</v>
      </c>
      <c r="Z168" s="8">
        <f t="shared" si="113"/>
        <v>71.794871794871796</v>
      </c>
      <c r="AA168" s="3"/>
      <c r="AB168" s="3">
        <f t="shared" si="116"/>
        <v>13140</v>
      </c>
      <c r="AC168" s="6"/>
      <c r="AD168" s="3"/>
      <c r="AE168" s="3"/>
      <c r="AF168" s="3"/>
      <c r="AG168" s="7"/>
      <c r="AH168" s="7"/>
    </row>
    <row r="169" spans="1:34" ht="15.75" x14ac:dyDescent="0.25">
      <c r="A169" s="16">
        <v>2004</v>
      </c>
      <c r="B169" s="3">
        <f t="shared" ref="B169:Q169" si="130">B139+B109+B79+B49+B18</f>
        <v>68</v>
      </c>
      <c r="C169" s="5">
        <f t="shared" si="130"/>
        <v>325</v>
      </c>
      <c r="D169" s="3">
        <f t="shared" si="130"/>
        <v>28</v>
      </c>
      <c r="E169" s="3">
        <f t="shared" si="130"/>
        <v>32</v>
      </c>
      <c r="F169" s="3">
        <f t="shared" si="130"/>
        <v>17</v>
      </c>
      <c r="G169" s="3">
        <f t="shared" si="130"/>
        <v>7</v>
      </c>
      <c r="H169" s="3">
        <f t="shared" si="130"/>
        <v>34</v>
      </c>
      <c r="I169" s="3">
        <f t="shared" si="130"/>
        <v>12</v>
      </c>
      <c r="J169" s="16">
        <f t="shared" si="130"/>
        <v>130</v>
      </c>
      <c r="K169" s="3">
        <f t="shared" si="130"/>
        <v>5</v>
      </c>
      <c r="L169" s="3">
        <f t="shared" si="130"/>
        <v>6</v>
      </c>
      <c r="M169" s="3">
        <f t="shared" si="130"/>
        <v>3</v>
      </c>
      <c r="N169" s="3">
        <f t="shared" si="130"/>
        <v>4</v>
      </c>
      <c r="O169" s="3">
        <f t="shared" si="130"/>
        <v>5</v>
      </c>
      <c r="P169" s="3">
        <f t="shared" si="130"/>
        <v>9</v>
      </c>
      <c r="Q169" s="16">
        <f t="shared" si="130"/>
        <v>32</v>
      </c>
      <c r="R169" s="8">
        <f t="shared" si="107"/>
        <v>7</v>
      </c>
      <c r="S169" s="3">
        <f t="shared" si="118"/>
        <v>0</v>
      </c>
      <c r="T169" s="3">
        <f t="shared" si="118"/>
        <v>0</v>
      </c>
      <c r="U169" s="3">
        <v>40</v>
      </c>
      <c r="V169" s="17">
        <f t="shared" si="109"/>
        <v>0.4</v>
      </c>
      <c r="W169" s="6">
        <f t="shared" si="110"/>
        <v>9.8461538461538461E-2</v>
      </c>
      <c r="X169" s="7">
        <f t="shared" si="111"/>
        <v>80</v>
      </c>
      <c r="Y169" s="3">
        <f t="shared" si="127"/>
        <v>2004</v>
      </c>
      <c r="Z169" s="8">
        <f t="shared" si="113"/>
        <v>56.25</v>
      </c>
      <c r="AA169" s="6"/>
      <c r="AB169" s="3">
        <f t="shared" si="116"/>
        <v>11420</v>
      </c>
      <c r="AC169" s="3"/>
      <c r="AD169" s="3"/>
      <c r="AE169" s="3"/>
      <c r="AF169" s="3"/>
      <c r="AG169" s="7"/>
      <c r="AH169" s="7"/>
    </row>
    <row r="170" spans="1:34" ht="15.75" x14ac:dyDescent="0.25">
      <c r="A170" s="16">
        <v>2005</v>
      </c>
      <c r="B170" s="3">
        <f t="shared" ref="B170:Q170" si="131">B140+B110+B80+B50+B19</f>
        <v>55</v>
      </c>
      <c r="C170" s="5">
        <f t="shared" si="131"/>
        <v>284</v>
      </c>
      <c r="D170" s="3">
        <f t="shared" si="131"/>
        <v>27</v>
      </c>
      <c r="E170" s="3">
        <f t="shared" si="131"/>
        <v>20</v>
      </c>
      <c r="F170" s="3">
        <f t="shared" si="131"/>
        <v>20</v>
      </c>
      <c r="G170" s="3">
        <f t="shared" si="131"/>
        <v>2</v>
      </c>
      <c r="H170" s="3">
        <f t="shared" si="131"/>
        <v>25</v>
      </c>
      <c r="I170" s="3">
        <f t="shared" si="131"/>
        <v>7</v>
      </c>
      <c r="J170" s="16">
        <f t="shared" si="131"/>
        <v>101</v>
      </c>
      <c r="K170" s="3">
        <f t="shared" si="131"/>
        <v>5</v>
      </c>
      <c r="L170" s="3">
        <f t="shared" si="131"/>
        <v>7</v>
      </c>
      <c r="M170" s="3">
        <f t="shared" si="131"/>
        <v>5</v>
      </c>
      <c r="N170" s="3">
        <f t="shared" si="131"/>
        <v>3</v>
      </c>
      <c r="O170" s="3">
        <f t="shared" si="131"/>
        <v>7</v>
      </c>
      <c r="P170" s="3">
        <f t="shared" si="131"/>
        <v>5</v>
      </c>
      <c r="Q170" s="16">
        <f t="shared" si="131"/>
        <v>32</v>
      </c>
      <c r="R170" s="8">
        <f t="shared" si="107"/>
        <v>7.2</v>
      </c>
      <c r="S170" s="3">
        <f t="shared" si="118"/>
        <v>0</v>
      </c>
      <c r="T170" s="3">
        <f t="shared" si="118"/>
        <v>0</v>
      </c>
      <c r="U170" s="3">
        <v>33</v>
      </c>
      <c r="V170" s="17">
        <f t="shared" ref="V170:V177" si="132">J170/C170</f>
        <v>0.35563380281690143</v>
      </c>
      <c r="W170" s="6">
        <f t="shared" ref="W170:W177" si="133">Q170/C170</f>
        <v>0.11267605633802817</v>
      </c>
      <c r="X170" s="7">
        <f t="shared" ref="X170:X177" si="134">Q170*100/U170</f>
        <v>96.969696969696969</v>
      </c>
      <c r="Y170" s="3">
        <f t="shared" si="127"/>
        <v>2005</v>
      </c>
      <c r="Z170" s="8">
        <f t="shared" ref="Z170:Z177" si="135">100*SUM(K170:N170)/SUM(Q170)</f>
        <v>62.5</v>
      </c>
      <c r="AA170" s="6"/>
      <c r="AB170" s="3">
        <f t="shared" si="116"/>
        <v>11120</v>
      </c>
      <c r="AC170" s="3"/>
      <c r="AD170" s="3"/>
      <c r="AE170" s="3"/>
      <c r="AF170" s="3"/>
      <c r="AG170" s="7"/>
      <c r="AH170" s="7"/>
    </row>
    <row r="171" spans="1:34" ht="15.75" x14ac:dyDescent="0.25">
      <c r="A171" s="16">
        <v>2006</v>
      </c>
      <c r="B171" s="3">
        <f t="shared" ref="B171:Q171" si="136">B141+B111+B81+B51+B20</f>
        <v>76</v>
      </c>
      <c r="C171" s="5">
        <f t="shared" si="136"/>
        <v>386</v>
      </c>
      <c r="D171" s="3">
        <f t="shared" si="136"/>
        <v>23</v>
      </c>
      <c r="E171" s="3">
        <f t="shared" si="136"/>
        <v>25</v>
      </c>
      <c r="F171" s="23">
        <f t="shared" si="136"/>
        <v>10</v>
      </c>
      <c r="G171" s="3">
        <f t="shared" si="136"/>
        <v>2</v>
      </c>
      <c r="H171" s="23">
        <f t="shared" si="136"/>
        <v>14</v>
      </c>
      <c r="I171" s="3">
        <f t="shared" si="136"/>
        <v>17</v>
      </c>
      <c r="J171" s="16">
        <f t="shared" si="136"/>
        <v>91</v>
      </c>
      <c r="K171" s="3">
        <f t="shared" si="136"/>
        <v>4</v>
      </c>
      <c r="L171" s="3">
        <f t="shared" si="136"/>
        <v>3</v>
      </c>
      <c r="M171" s="3">
        <f t="shared" si="136"/>
        <v>4</v>
      </c>
      <c r="N171" s="3">
        <f t="shared" si="136"/>
        <v>4</v>
      </c>
      <c r="O171" s="3">
        <f t="shared" si="136"/>
        <v>8</v>
      </c>
      <c r="P171" s="3">
        <f t="shared" si="136"/>
        <v>7</v>
      </c>
      <c r="Q171" s="16">
        <f t="shared" si="136"/>
        <v>30</v>
      </c>
      <c r="R171" s="8">
        <f t="shared" si="107"/>
        <v>7</v>
      </c>
      <c r="S171" s="3">
        <f t="shared" si="118"/>
        <v>0</v>
      </c>
      <c r="T171" s="3">
        <f t="shared" si="118"/>
        <v>0</v>
      </c>
      <c r="U171" s="3">
        <v>33</v>
      </c>
      <c r="V171" s="39">
        <f t="shared" si="132"/>
        <v>0.23575129533678757</v>
      </c>
      <c r="W171" s="6">
        <f t="shared" si="133"/>
        <v>7.7720207253886009E-2</v>
      </c>
      <c r="X171" s="7">
        <f t="shared" si="134"/>
        <v>90.909090909090907</v>
      </c>
      <c r="Y171" s="3">
        <f t="shared" si="127"/>
        <v>2006</v>
      </c>
      <c r="Z171" s="8">
        <f t="shared" si="135"/>
        <v>50</v>
      </c>
      <c r="AA171" s="6"/>
      <c r="AB171" s="3">
        <f t="shared" si="116"/>
        <v>11700</v>
      </c>
      <c r="AC171" s="3"/>
      <c r="AD171" s="3"/>
      <c r="AE171" s="3"/>
      <c r="AF171" s="3"/>
      <c r="AG171" s="7"/>
      <c r="AH171" s="7"/>
    </row>
    <row r="172" spans="1:34" ht="15.75" x14ac:dyDescent="0.25">
      <c r="A172" s="16">
        <v>2007</v>
      </c>
      <c r="B172" s="3">
        <f t="shared" ref="B172:Q172" si="137">B142+B112+B82+B52+B21</f>
        <v>85</v>
      </c>
      <c r="C172" s="5">
        <f t="shared" si="137"/>
        <v>385</v>
      </c>
      <c r="D172" s="23">
        <f t="shared" si="137"/>
        <v>36</v>
      </c>
      <c r="E172" s="3">
        <f t="shared" si="137"/>
        <v>14</v>
      </c>
      <c r="F172" s="3">
        <f t="shared" si="137"/>
        <v>20</v>
      </c>
      <c r="G172" s="23">
        <f t="shared" si="137"/>
        <v>0</v>
      </c>
      <c r="H172" s="3">
        <f t="shared" si="137"/>
        <v>23</v>
      </c>
      <c r="I172" s="3">
        <f t="shared" si="137"/>
        <v>14</v>
      </c>
      <c r="J172" s="16">
        <f t="shared" si="137"/>
        <v>107</v>
      </c>
      <c r="K172" s="3">
        <f t="shared" si="137"/>
        <v>3</v>
      </c>
      <c r="L172" s="3">
        <f t="shared" si="137"/>
        <v>4</v>
      </c>
      <c r="M172" s="3">
        <f t="shared" si="137"/>
        <v>2</v>
      </c>
      <c r="N172" s="3">
        <f t="shared" si="137"/>
        <v>1</v>
      </c>
      <c r="O172" s="3">
        <f t="shared" si="137"/>
        <v>8</v>
      </c>
      <c r="P172" s="3">
        <f t="shared" si="137"/>
        <v>3</v>
      </c>
      <c r="Q172" s="25">
        <f t="shared" si="137"/>
        <v>21</v>
      </c>
      <c r="R172" s="8">
        <f t="shared" si="107"/>
        <v>0</v>
      </c>
      <c r="S172" s="3">
        <f t="shared" si="118"/>
        <v>0</v>
      </c>
      <c r="T172" s="3">
        <f t="shared" si="118"/>
        <v>0</v>
      </c>
      <c r="U172" s="3">
        <f t="shared" ref="U172:U178" si="138">U142+U112+U82+U52+U21</f>
        <v>26</v>
      </c>
      <c r="V172" s="39">
        <f t="shared" si="132"/>
        <v>0.2779220779220779</v>
      </c>
      <c r="W172" s="6">
        <f t="shared" si="133"/>
        <v>5.4545454545454543E-2</v>
      </c>
      <c r="X172" s="7">
        <f t="shared" si="134"/>
        <v>80.769230769230774</v>
      </c>
      <c r="Y172" s="3">
        <f t="shared" si="127"/>
        <v>2007</v>
      </c>
      <c r="Z172" s="8">
        <f t="shared" si="135"/>
        <v>47.61904761904762</v>
      </c>
      <c r="AA172" s="6"/>
      <c r="AB172" s="3">
        <f t="shared" si="116"/>
        <v>7560</v>
      </c>
      <c r="AC172" s="3"/>
      <c r="AD172" s="3"/>
      <c r="AE172" s="3"/>
      <c r="AF172" s="3"/>
      <c r="AG172" s="7"/>
      <c r="AH172" s="7"/>
    </row>
    <row r="173" spans="1:34" ht="15.75" x14ac:dyDescent="0.25">
      <c r="A173" s="16">
        <v>2008</v>
      </c>
      <c r="B173" s="3">
        <f t="shared" ref="B173:Q173" si="139">B143+B113+B83+B53+B22</f>
        <v>91</v>
      </c>
      <c r="C173" s="5">
        <f t="shared" si="139"/>
        <v>372</v>
      </c>
      <c r="D173" s="3">
        <f t="shared" si="139"/>
        <v>31</v>
      </c>
      <c r="E173" s="3">
        <f t="shared" si="139"/>
        <v>37</v>
      </c>
      <c r="F173" s="3">
        <f t="shared" si="139"/>
        <v>29</v>
      </c>
      <c r="G173" s="3">
        <f t="shared" si="139"/>
        <v>2</v>
      </c>
      <c r="H173" s="3">
        <f t="shared" si="139"/>
        <v>36</v>
      </c>
      <c r="I173" s="3">
        <f t="shared" si="139"/>
        <v>12</v>
      </c>
      <c r="J173" s="16">
        <f t="shared" si="139"/>
        <v>147</v>
      </c>
      <c r="K173" s="3">
        <f t="shared" si="139"/>
        <v>3</v>
      </c>
      <c r="L173" s="3">
        <f t="shared" si="139"/>
        <v>4</v>
      </c>
      <c r="M173" s="3">
        <f t="shared" si="139"/>
        <v>4</v>
      </c>
      <c r="N173" s="3">
        <f t="shared" si="139"/>
        <v>3</v>
      </c>
      <c r="O173" s="3">
        <f t="shared" si="139"/>
        <v>5</v>
      </c>
      <c r="P173" s="3">
        <f t="shared" si="139"/>
        <v>6</v>
      </c>
      <c r="Q173" s="16">
        <f t="shared" si="139"/>
        <v>25</v>
      </c>
      <c r="R173" s="8">
        <f t="shared" si="107"/>
        <v>0</v>
      </c>
      <c r="S173" s="3">
        <f t="shared" si="118"/>
        <v>0</v>
      </c>
      <c r="T173" s="3">
        <f t="shared" si="118"/>
        <v>0</v>
      </c>
      <c r="U173" s="3">
        <f t="shared" si="138"/>
        <v>26</v>
      </c>
      <c r="V173" s="17">
        <f t="shared" si="132"/>
        <v>0.39516129032258063</v>
      </c>
      <c r="W173" s="6">
        <f t="shared" si="133"/>
        <v>6.7204301075268813E-2</v>
      </c>
      <c r="X173" s="7">
        <f t="shared" si="134"/>
        <v>96.15384615384616</v>
      </c>
      <c r="Y173" s="3">
        <f t="shared" si="127"/>
        <v>2008</v>
      </c>
      <c r="Z173" s="8">
        <f t="shared" si="135"/>
        <v>56</v>
      </c>
      <c r="AA173" s="6"/>
      <c r="AB173" s="3">
        <f t="shared" ref="AB173:AB178" si="140">(K173+L173)*$AB$2+SUM(M173:P173)*$AB$3</f>
        <v>9400</v>
      </c>
      <c r="AC173" s="3"/>
      <c r="AD173" s="3"/>
      <c r="AE173" s="3"/>
      <c r="AF173" s="3"/>
      <c r="AG173" s="3"/>
      <c r="AH173" s="3"/>
    </row>
    <row r="174" spans="1:34" ht="15.75" x14ac:dyDescent="0.25">
      <c r="A174" s="16">
        <v>2009</v>
      </c>
      <c r="B174" s="3">
        <f t="shared" ref="B174:Q174" si="141">B144+B114+B84+B54+B23</f>
        <v>126</v>
      </c>
      <c r="C174" s="5">
        <f t="shared" si="141"/>
        <v>530</v>
      </c>
      <c r="D174" s="3">
        <f t="shared" si="141"/>
        <v>69</v>
      </c>
      <c r="E174" s="3">
        <f t="shared" si="141"/>
        <v>29</v>
      </c>
      <c r="F174" s="3">
        <f t="shared" si="141"/>
        <v>28</v>
      </c>
      <c r="G174" s="3">
        <f t="shared" si="141"/>
        <v>5</v>
      </c>
      <c r="H174" s="3">
        <f t="shared" si="141"/>
        <v>40</v>
      </c>
      <c r="I174" s="3">
        <f t="shared" si="141"/>
        <v>7</v>
      </c>
      <c r="J174" s="16">
        <f t="shared" si="141"/>
        <v>178</v>
      </c>
      <c r="K174" s="3">
        <f t="shared" si="141"/>
        <v>6</v>
      </c>
      <c r="L174" s="3">
        <f t="shared" si="141"/>
        <v>5</v>
      </c>
      <c r="M174" s="23">
        <f t="shared" si="141"/>
        <v>12</v>
      </c>
      <c r="N174" s="3">
        <f t="shared" si="141"/>
        <v>3</v>
      </c>
      <c r="O174" s="3">
        <f t="shared" si="141"/>
        <v>8</v>
      </c>
      <c r="P174" s="3">
        <f t="shared" si="141"/>
        <v>5</v>
      </c>
      <c r="Q174" s="16">
        <f t="shared" si="141"/>
        <v>39</v>
      </c>
      <c r="R174" s="8">
        <f t="shared" si="107"/>
        <v>0</v>
      </c>
      <c r="S174" s="3">
        <f t="shared" si="118"/>
        <v>0</v>
      </c>
      <c r="T174" s="3">
        <f t="shared" si="118"/>
        <v>0</v>
      </c>
      <c r="U174" s="3">
        <f t="shared" si="138"/>
        <v>41</v>
      </c>
      <c r="V174" s="17">
        <f t="shared" si="132"/>
        <v>0.33584905660377357</v>
      </c>
      <c r="W174" s="6">
        <f t="shared" si="133"/>
        <v>7.3584905660377356E-2</v>
      </c>
      <c r="X174" s="7">
        <f t="shared" si="134"/>
        <v>95.121951219512198</v>
      </c>
      <c r="Y174" s="3">
        <f>A174</f>
        <v>2009</v>
      </c>
      <c r="Z174" s="8">
        <f t="shared" si="135"/>
        <v>66.666666666666671</v>
      </c>
      <c r="AA174" s="6"/>
      <c r="AB174" s="3">
        <f t="shared" si="140"/>
        <v>14640</v>
      </c>
      <c r="AC174" s="3"/>
      <c r="AD174" s="3"/>
      <c r="AE174" s="3"/>
      <c r="AF174" s="3"/>
      <c r="AG174" s="3"/>
      <c r="AH174" s="3"/>
    </row>
    <row r="175" spans="1:34" ht="15.75" x14ac:dyDescent="0.25">
      <c r="A175" s="16">
        <v>2010</v>
      </c>
      <c r="B175" s="3">
        <f t="shared" ref="B175:Q175" si="142">B145+B115+B85+B55+B24</f>
        <v>112</v>
      </c>
      <c r="C175" s="5">
        <f t="shared" si="142"/>
        <v>546</v>
      </c>
      <c r="D175" s="3">
        <f t="shared" si="142"/>
        <v>27</v>
      </c>
      <c r="E175" s="3">
        <f t="shared" si="142"/>
        <v>23</v>
      </c>
      <c r="F175" s="3">
        <f t="shared" si="142"/>
        <v>18</v>
      </c>
      <c r="G175" s="3">
        <f t="shared" si="142"/>
        <v>1</v>
      </c>
      <c r="H175" s="3">
        <f t="shared" si="142"/>
        <v>22</v>
      </c>
      <c r="I175" s="3">
        <f t="shared" si="142"/>
        <v>8</v>
      </c>
      <c r="J175" s="16">
        <f t="shared" si="142"/>
        <v>99</v>
      </c>
      <c r="K175" s="3">
        <f t="shared" si="142"/>
        <v>1</v>
      </c>
      <c r="L175" s="3">
        <f t="shared" si="142"/>
        <v>9</v>
      </c>
      <c r="M175" s="3">
        <f t="shared" si="142"/>
        <v>3</v>
      </c>
      <c r="N175" s="3">
        <f t="shared" si="142"/>
        <v>6</v>
      </c>
      <c r="O175" s="3">
        <f t="shared" si="142"/>
        <v>8</v>
      </c>
      <c r="P175" s="3">
        <f t="shared" si="142"/>
        <v>9</v>
      </c>
      <c r="Q175" s="16">
        <f t="shared" si="142"/>
        <v>36</v>
      </c>
      <c r="R175" s="8">
        <f t="shared" si="107"/>
        <v>0</v>
      </c>
      <c r="S175" s="3">
        <f t="shared" si="118"/>
        <v>0</v>
      </c>
      <c r="T175" s="3">
        <f t="shared" si="118"/>
        <v>0</v>
      </c>
      <c r="U175" s="3">
        <f t="shared" si="138"/>
        <v>40</v>
      </c>
      <c r="V175" s="39">
        <f t="shared" si="132"/>
        <v>0.18131868131868131</v>
      </c>
      <c r="W175" s="6">
        <f t="shared" si="133"/>
        <v>6.5934065934065936E-2</v>
      </c>
      <c r="X175" s="7">
        <f t="shared" si="134"/>
        <v>90</v>
      </c>
      <c r="Y175" s="3">
        <f>A175</f>
        <v>2010</v>
      </c>
      <c r="Z175" s="8">
        <f t="shared" si="135"/>
        <v>52.777777777777779</v>
      </c>
      <c r="AA175" s="6"/>
      <c r="AB175" s="3">
        <f t="shared" si="140"/>
        <v>13560</v>
      </c>
      <c r="AC175" s="3"/>
      <c r="AD175" s="3"/>
      <c r="AE175" s="3"/>
      <c r="AF175" s="3"/>
      <c r="AG175" s="3"/>
      <c r="AH175" s="3"/>
    </row>
    <row r="176" spans="1:34" ht="15.75" x14ac:dyDescent="0.25">
      <c r="A176" s="16">
        <v>2011</v>
      </c>
      <c r="B176" s="3">
        <f t="shared" ref="B176:Q176" si="143">B146+B116+B86+B56+B25</f>
        <v>110</v>
      </c>
      <c r="C176" s="5">
        <f t="shared" si="143"/>
        <v>539</v>
      </c>
      <c r="D176" s="3">
        <f t="shared" si="143"/>
        <v>34</v>
      </c>
      <c r="E176" s="3">
        <f t="shared" si="143"/>
        <v>33</v>
      </c>
      <c r="F176" s="3">
        <f t="shared" si="143"/>
        <v>14</v>
      </c>
      <c r="G176" s="3">
        <f t="shared" si="143"/>
        <v>0</v>
      </c>
      <c r="H176" s="30">
        <f t="shared" si="143"/>
        <v>17</v>
      </c>
      <c r="I176" s="3">
        <f t="shared" si="143"/>
        <v>2</v>
      </c>
      <c r="J176" s="16">
        <f t="shared" si="143"/>
        <v>100</v>
      </c>
      <c r="K176" s="3">
        <f t="shared" si="143"/>
        <v>2</v>
      </c>
      <c r="L176" s="3">
        <f t="shared" si="143"/>
        <v>4</v>
      </c>
      <c r="M176" s="3">
        <f t="shared" si="143"/>
        <v>7</v>
      </c>
      <c r="N176" s="3">
        <f t="shared" si="143"/>
        <v>8</v>
      </c>
      <c r="O176" s="3">
        <f t="shared" si="143"/>
        <v>6</v>
      </c>
      <c r="P176" s="3">
        <f t="shared" si="143"/>
        <v>6</v>
      </c>
      <c r="Q176" s="16">
        <f t="shared" si="143"/>
        <v>33</v>
      </c>
      <c r="R176" s="8">
        <f t="shared" si="107"/>
        <v>0</v>
      </c>
      <c r="S176" s="3">
        <f t="shared" si="118"/>
        <v>0</v>
      </c>
      <c r="T176" s="3">
        <f t="shared" si="118"/>
        <v>0</v>
      </c>
      <c r="U176" s="3">
        <f t="shared" si="138"/>
        <v>40</v>
      </c>
      <c r="V176" s="39">
        <f t="shared" si="132"/>
        <v>0.18552875695732837</v>
      </c>
      <c r="W176" s="6">
        <f t="shared" si="133"/>
        <v>6.1224489795918366E-2</v>
      </c>
      <c r="X176" s="7">
        <f t="shared" si="134"/>
        <v>82.5</v>
      </c>
      <c r="Y176" s="3">
        <f>A176</f>
        <v>2011</v>
      </c>
      <c r="Z176" s="8">
        <f t="shared" si="135"/>
        <v>63.636363636363633</v>
      </c>
      <c r="AA176" s="6"/>
      <c r="AB176" s="3">
        <f t="shared" si="140"/>
        <v>13380</v>
      </c>
      <c r="AC176" s="3"/>
      <c r="AD176" s="3"/>
      <c r="AE176" s="3"/>
      <c r="AF176" s="3"/>
      <c r="AG176" s="3"/>
      <c r="AH176" s="3"/>
    </row>
    <row r="177" spans="1:34" ht="15.75" x14ac:dyDescent="0.25">
      <c r="A177" s="16">
        <v>2012</v>
      </c>
      <c r="B177" s="3">
        <f t="shared" ref="B177:Q177" si="144">B147+B117+B87+B57+B26</f>
        <v>92</v>
      </c>
      <c r="C177" s="5">
        <f t="shared" si="144"/>
        <v>404</v>
      </c>
      <c r="D177" s="3">
        <f t="shared" si="144"/>
        <v>28</v>
      </c>
      <c r="E177" s="3">
        <f t="shared" si="144"/>
        <v>16</v>
      </c>
      <c r="F177" s="3">
        <f t="shared" si="144"/>
        <v>9</v>
      </c>
      <c r="G177" s="3">
        <f t="shared" si="144"/>
        <v>2</v>
      </c>
      <c r="H177" s="30">
        <f t="shared" si="144"/>
        <v>14</v>
      </c>
      <c r="I177" s="3">
        <f t="shared" si="144"/>
        <v>6</v>
      </c>
      <c r="J177" s="16">
        <f t="shared" si="144"/>
        <v>75</v>
      </c>
      <c r="K177" s="3">
        <f t="shared" si="144"/>
        <v>3</v>
      </c>
      <c r="L177" s="3">
        <f t="shared" si="144"/>
        <v>1</v>
      </c>
      <c r="M177" s="3">
        <f t="shared" si="144"/>
        <v>5</v>
      </c>
      <c r="N177" s="3">
        <f t="shared" si="144"/>
        <v>4</v>
      </c>
      <c r="O177" s="3">
        <f t="shared" si="144"/>
        <v>6</v>
      </c>
      <c r="P177" s="3">
        <f t="shared" si="144"/>
        <v>4</v>
      </c>
      <c r="Q177" s="33">
        <f t="shared" si="144"/>
        <v>23</v>
      </c>
      <c r="R177" s="8">
        <f t="shared" si="107"/>
        <v>0</v>
      </c>
      <c r="S177" s="3">
        <f t="shared" si="118"/>
        <v>0</v>
      </c>
      <c r="T177" s="3">
        <f t="shared" si="118"/>
        <v>0</v>
      </c>
      <c r="U177" s="3">
        <f t="shared" si="138"/>
        <v>40</v>
      </c>
      <c r="V177" s="39">
        <f t="shared" si="132"/>
        <v>0.18564356435643564</v>
      </c>
      <c r="W177" s="6">
        <f t="shared" si="133"/>
        <v>5.6930693069306933E-2</v>
      </c>
      <c r="X177" s="7">
        <f t="shared" si="134"/>
        <v>57.5</v>
      </c>
      <c r="Y177" s="3">
        <f>A177</f>
        <v>2012</v>
      </c>
      <c r="Z177" s="8">
        <f t="shared" si="135"/>
        <v>56.521739130434781</v>
      </c>
      <c r="AA177" s="6"/>
      <c r="AB177" s="3">
        <f t="shared" si="140"/>
        <v>9380</v>
      </c>
      <c r="AC177" s="3"/>
      <c r="AD177" s="3"/>
      <c r="AE177" s="3"/>
      <c r="AF177" s="3"/>
      <c r="AG177" s="3"/>
      <c r="AH177" s="3"/>
    </row>
    <row r="178" spans="1:34" ht="15.75" x14ac:dyDescent="0.25">
      <c r="A178" s="16">
        <v>2013</v>
      </c>
      <c r="B178" s="3">
        <f t="shared" ref="B178:Q178" si="145">B148+B118+B88+B58+B27</f>
        <v>95</v>
      </c>
      <c r="C178" s="5">
        <f t="shared" si="145"/>
        <v>507</v>
      </c>
      <c r="D178" s="3">
        <f t="shared" si="145"/>
        <v>27</v>
      </c>
      <c r="E178" s="3">
        <f t="shared" si="145"/>
        <v>15</v>
      </c>
      <c r="F178" s="3">
        <f t="shared" si="145"/>
        <v>15</v>
      </c>
      <c r="G178" s="3">
        <f t="shared" si="145"/>
        <v>2</v>
      </c>
      <c r="H178" s="24">
        <f t="shared" si="145"/>
        <v>19</v>
      </c>
      <c r="I178" s="3">
        <f t="shared" si="145"/>
        <v>13</v>
      </c>
      <c r="J178" s="16">
        <f t="shared" si="145"/>
        <v>91</v>
      </c>
      <c r="K178" s="3">
        <f t="shared" si="145"/>
        <v>4</v>
      </c>
      <c r="L178" s="3">
        <f t="shared" si="145"/>
        <v>2</v>
      </c>
      <c r="M178" s="3">
        <f t="shared" si="145"/>
        <v>5</v>
      </c>
      <c r="N178" s="3">
        <f t="shared" si="145"/>
        <v>1</v>
      </c>
      <c r="O178" s="3">
        <f t="shared" si="145"/>
        <v>5</v>
      </c>
      <c r="P178" s="3">
        <f t="shared" si="145"/>
        <v>3</v>
      </c>
      <c r="Q178" s="33">
        <f t="shared" si="145"/>
        <v>20</v>
      </c>
      <c r="R178" s="8">
        <f t="shared" si="107"/>
        <v>0</v>
      </c>
      <c r="S178" s="3">
        <f t="shared" si="118"/>
        <v>0</v>
      </c>
      <c r="T178" s="3">
        <f t="shared" si="118"/>
        <v>0</v>
      </c>
      <c r="U178" s="3">
        <f t="shared" si="138"/>
        <v>20</v>
      </c>
      <c r="V178" s="39">
        <f t="shared" ref="V178:V181" si="146">J178/C178</f>
        <v>0.17948717948717949</v>
      </c>
      <c r="W178" s="6">
        <f t="shared" ref="W178:W181" si="147">Q178/C178</f>
        <v>3.9447731755424063E-2</v>
      </c>
      <c r="X178" s="7">
        <f t="shared" ref="X178:X181" si="148">Q178*100/U178</f>
        <v>100</v>
      </c>
      <c r="Y178" s="3">
        <f>A178</f>
        <v>2013</v>
      </c>
      <c r="Z178" s="8">
        <f t="shared" ref="Z178:Z181" si="149">100*SUM(K178:N178)/SUM(Q178)</f>
        <v>60</v>
      </c>
      <c r="AA178" s="6"/>
      <c r="AB178" s="3">
        <f t="shared" si="140"/>
        <v>7400</v>
      </c>
      <c r="AC178" s="3"/>
      <c r="AD178" s="3"/>
      <c r="AE178" s="3"/>
      <c r="AF178" s="3"/>
      <c r="AG178" s="3"/>
      <c r="AH178" s="3"/>
    </row>
    <row r="179" spans="1:34" ht="15.75" x14ac:dyDescent="0.25">
      <c r="A179" s="16">
        <v>2014</v>
      </c>
      <c r="B179" s="3">
        <f t="shared" ref="B179:Q179" si="150">B149+B119+B89+B59+B28</f>
        <v>92</v>
      </c>
      <c r="C179" s="5">
        <f t="shared" si="150"/>
        <v>401</v>
      </c>
      <c r="D179" s="3">
        <f t="shared" si="150"/>
        <v>15</v>
      </c>
      <c r="E179" s="3">
        <f t="shared" si="150"/>
        <v>14</v>
      </c>
      <c r="F179" s="3">
        <f t="shared" si="150"/>
        <v>6</v>
      </c>
      <c r="G179" s="3">
        <f t="shared" si="150"/>
        <v>0</v>
      </c>
      <c r="H179" s="43">
        <f t="shared" si="150"/>
        <v>6</v>
      </c>
      <c r="I179" s="3">
        <f t="shared" si="150"/>
        <v>3</v>
      </c>
      <c r="J179" s="42">
        <f t="shared" si="150"/>
        <v>44</v>
      </c>
      <c r="K179" s="3">
        <f t="shared" si="150"/>
        <v>0</v>
      </c>
      <c r="L179" s="3">
        <f t="shared" si="150"/>
        <v>1</v>
      </c>
      <c r="M179" s="3">
        <f t="shared" si="150"/>
        <v>4</v>
      </c>
      <c r="N179" s="3">
        <f t="shared" si="150"/>
        <v>0</v>
      </c>
      <c r="O179" s="3">
        <f t="shared" si="150"/>
        <v>1</v>
      </c>
      <c r="P179" s="3">
        <f t="shared" si="150"/>
        <v>3</v>
      </c>
      <c r="Q179" s="42">
        <f t="shared" si="150"/>
        <v>9</v>
      </c>
      <c r="R179" s="8">
        <f t="shared" ref="R179:R181" si="151">(+R149+R119+R89+R59+R28)/5</f>
        <v>0</v>
      </c>
      <c r="S179" s="3">
        <f t="shared" ref="S179:U179" si="152">S149+S119+S89+S59+S28</f>
        <v>0</v>
      </c>
      <c r="T179" s="3">
        <f t="shared" si="152"/>
        <v>0</v>
      </c>
      <c r="U179" s="3">
        <f t="shared" si="152"/>
        <v>20</v>
      </c>
      <c r="V179" s="44">
        <f t="shared" si="146"/>
        <v>0.10972568578553615</v>
      </c>
      <c r="W179" s="6">
        <f t="shared" si="147"/>
        <v>2.2443890274314215E-2</v>
      </c>
      <c r="X179" s="7">
        <f t="shared" si="148"/>
        <v>45</v>
      </c>
      <c r="Y179" s="3">
        <f t="shared" ref="Y179:Y181" si="153">A179</f>
        <v>2014</v>
      </c>
      <c r="Z179" s="8">
        <f t="shared" si="149"/>
        <v>55.555555555555557</v>
      </c>
      <c r="AA179" s="6"/>
      <c r="AB179" s="3">
        <f t="shared" ref="AB179:AB181" si="154">(K179+L179)*$AB$2+SUM(M179:P179)*$AB$3</f>
        <v>3840</v>
      </c>
      <c r="AC179" s="3"/>
      <c r="AD179" s="3"/>
      <c r="AE179" s="3"/>
      <c r="AF179" s="3"/>
      <c r="AG179" s="3"/>
      <c r="AH179" s="3"/>
    </row>
    <row r="180" spans="1:34" ht="15.75" x14ac:dyDescent="0.25">
      <c r="A180" s="16">
        <v>2015</v>
      </c>
      <c r="B180" s="3">
        <f t="shared" ref="B180:Q180" si="155">B150+B120+B90+B60+B29</f>
        <v>0</v>
      </c>
      <c r="C180" s="5">
        <f t="shared" si="155"/>
        <v>0</v>
      </c>
      <c r="D180" s="3">
        <f t="shared" si="155"/>
        <v>0</v>
      </c>
      <c r="E180" s="3">
        <f t="shared" si="155"/>
        <v>0</v>
      </c>
      <c r="F180" s="3">
        <f t="shared" si="155"/>
        <v>0</v>
      </c>
      <c r="G180" s="3">
        <f t="shared" si="155"/>
        <v>0</v>
      </c>
      <c r="H180" s="24">
        <f t="shared" si="155"/>
        <v>0</v>
      </c>
      <c r="I180" s="3">
        <f t="shared" si="155"/>
        <v>0</v>
      </c>
      <c r="J180" s="16">
        <f t="shared" si="155"/>
        <v>0</v>
      </c>
      <c r="K180" s="3">
        <f t="shared" si="155"/>
        <v>0</v>
      </c>
      <c r="L180" s="3">
        <f t="shared" si="155"/>
        <v>0</v>
      </c>
      <c r="M180" s="3">
        <f t="shared" si="155"/>
        <v>0</v>
      </c>
      <c r="N180" s="3">
        <f t="shared" si="155"/>
        <v>0</v>
      </c>
      <c r="O180" s="3">
        <f t="shared" si="155"/>
        <v>0</v>
      </c>
      <c r="P180" s="3">
        <f t="shared" si="155"/>
        <v>0</v>
      </c>
      <c r="Q180" s="38">
        <f t="shared" si="155"/>
        <v>0</v>
      </c>
      <c r="R180" s="8">
        <f t="shared" si="151"/>
        <v>0</v>
      </c>
      <c r="S180" s="3">
        <f t="shared" ref="S180:U180" si="156">S150+S120+S90+S60+S29</f>
        <v>0</v>
      </c>
      <c r="T180" s="3">
        <f t="shared" si="156"/>
        <v>0</v>
      </c>
      <c r="U180" s="3">
        <f t="shared" si="156"/>
        <v>20</v>
      </c>
      <c r="V180" s="37" t="e">
        <f t="shared" si="146"/>
        <v>#DIV/0!</v>
      </c>
      <c r="W180" s="6" t="e">
        <f t="shared" si="147"/>
        <v>#DIV/0!</v>
      </c>
      <c r="X180" s="7">
        <f t="shared" si="148"/>
        <v>0</v>
      </c>
      <c r="Y180" s="3">
        <f t="shared" si="153"/>
        <v>2015</v>
      </c>
      <c r="Z180" s="8" t="e">
        <f t="shared" si="149"/>
        <v>#DIV/0!</v>
      </c>
      <c r="AA180" s="6"/>
      <c r="AB180" s="3">
        <f t="shared" si="154"/>
        <v>0</v>
      </c>
      <c r="AC180" s="3"/>
      <c r="AD180" s="3"/>
      <c r="AE180" s="3"/>
      <c r="AF180" s="3"/>
      <c r="AG180" s="3"/>
      <c r="AH180" s="3"/>
    </row>
    <row r="181" spans="1:34" ht="15.75" x14ac:dyDescent="0.25">
      <c r="A181" s="16">
        <v>2016</v>
      </c>
      <c r="B181" s="3">
        <f t="shared" ref="B181:Q181" si="157">B151+B121+B91+B61+B30</f>
        <v>0</v>
      </c>
      <c r="C181" s="5">
        <f t="shared" si="157"/>
        <v>0</v>
      </c>
      <c r="D181" s="3">
        <f t="shared" si="157"/>
        <v>0</v>
      </c>
      <c r="E181" s="3">
        <f t="shared" si="157"/>
        <v>0</v>
      </c>
      <c r="F181" s="3">
        <f t="shared" si="157"/>
        <v>0</v>
      </c>
      <c r="G181" s="3">
        <f t="shared" si="157"/>
        <v>0</v>
      </c>
      <c r="H181" s="24">
        <f t="shared" si="157"/>
        <v>0</v>
      </c>
      <c r="I181" s="3">
        <f t="shared" si="157"/>
        <v>0</v>
      </c>
      <c r="J181" s="16">
        <f t="shared" si="157"/>
        <v>0</v>
      </c>
      <c r="K181" s="3">
        <f t="shared" si="157"/>
        <v>0</v>
      </c>
      <c r="L181" s="3">
        <f t="shared" si="157"/>
        <v>0</v>
      </c>
      <c r="M181" s="3">
        <f t="shared" si="157"/>
        <v>0</v>
      </c>
      <c r="N181" s="3">
        <f t="shared" si="157"/>
        <v>0</v>
      </c>
      <c r="O181" s="3">
        <f t="shared" si="157"/>
        <v>0</v>
      </c>
      <c r="P181" s="3">
        <f t="shared" si="157"/>
        <v>0</v>
      </c>
      <c r="Q181" s="38">
        <f t="shared" si="157"/>
        <v>0</v>
      </c>
      <c r="R181" s="8">
        <f t="shared" si="151"/>
        <v>0</v>
      </c>
      <c r="S181" s="3">
        <f t="shared" ref="S181:U181" si="158">S151+S121+S91+S61+S30</f>
        <v>0</v>
      </c>
      <c r="T181" s="3">
        <f t="shared" si="158"/>
        <v>0</v>
      </c>
      <c r="U181" s="3">
        <f t="shared" si="158"/>
        <v>20</v>
      </c>
      <c r="V181" s="37" t="e">
        <f t="shared" si="146"/>
        <v>#DIV/0!</v>
      </c>
      <c r="W181" s="6" t="e">
        <f t="shared" si="147"/>
        <v>#DIV/0!</v>
      </c>
      <c r="X181" s="7">
        <f t="shared" si="148"/>
        <v>0</v>
      </c>
      <c r="Y181" s="3">
        <f t="shared" si="153"/>
        <v>2016</v>
      </c>
      <c r="Z181" s="8" t="e">
        <f t="shared" si="149"/>
        <v>#DIV/0!</v>
      </c>
      <c r="AA181" s="6"/>
      <c r="AB181" s="3">
        <f t="shared" si="154"/>
        <v>0</v>
      </c>
      <c r="AC181" s="3"/>
      <c r="AD181" s="3"/>
      <c r="AE181" s="3"/>
      <c r="AF181" s="3"/>
      <c r="AG181" s="3"/>
      <c r="AH181" s="3"/>
    </row>
    <row r="182" spans="1:34" ht="15.75" x14ac:dyDescent="0.25">
      <c r="A182" s="16" t="s">
        <v>42</v>
      </c>
      <c r="B182" s="3"/>
      <c r="C182" s="3"/>
      <c r="D182" s="16">
        <f>SUM(D156:D181)</f>
        <v>819</v>
      </c>
      <c r="E182" s="16">
        <f>SUM(E156:E181)</f>
        <v>569</v>
      </c>
      <c r="F182" s="16">
        <f>SUM(F156:F181)</f>
        <v>472</v>
      </c>
      <c r="G182" s="16">
        <f t="shared" ref="G182:Q182" si="159">SUM(G156:G181)</f>
        <v>97</v>
      </c>
      <c r="H182" s="16">
        <f t="shared" si="159"/>
        <v>717</v>
      </c>
      <c r="I182" s="16">
        <f t="shared" si="159"/>
        <v>269</v>
      </c>
      <c r="J182" s="16">
        <f t="shared" si="159"/>
        <v>2943</v>
      </c>
      <c r="K182" s="16">
        <f t="shared" si="159"/>
        <v>126</v>
      </c>
      <c r="L182" s="16">
        <f t="shared" si="159"/>
        <v>128</v>
      </c>
      <c r="M182" s="16">
        <f t="shared" si="159"/>
        <v>129</v>
      </c>
      <c r="N182" s="16">
        <f t="shared" si="159"/>
        <v>71</v>
      </c>
      <c r="O182" s="16">
        <f t="shared" si="159"/>
        <v>173</v>
      </c>
      <c r="P182" s="16">
        <f t="shared" si="159"/>
        <v>154</v>
      </c>
      <c r="Q182" s="16">
        <f t="shared" si="159"/>
        <v>781</v>
      </c>
      <c r="R182" s="3"/>
      <c r="S182" s="3"/>
      <c r="T182" s="3"/>
      <c r="U182" s="3"/>
      <c r="V182" s="6"/>
      <c r="W182" s="6"/>
      <c r="X182" s="7"/>
      <c r="Y182" s="3"/>
      <c r="Z182" s="8"/>
      <c r="AA182" s="6"/>
      <c r="AB182" s="6"/>
      <c r="AC182" s="3"/>
      <c r="AD182" s="3"/>
      <c r="AE182" s="3"/>
      <c r="AF182" s="3"/>
      <c r="AG182" s="3"/>
      <c r="AH182" s="3"/>
    </row>
    <row r="183" spans="1:34" ht="15.75" x14ac:dyDescent="0.25">
      <c r="A183" s="16"/>
      <c r="B183" s="3"/>
      <c r="C183" s="3"/>
      <c r="D183" s="3"/>
      <c r="E183" s="3"/>
      <c r="F183" s="3"/>
      <c r="G183" s="3"/>
      <c r="H183" s="3"/>
      <c r="I183" s="3"/>
      <c r="J183" s="3"/>
      <c r="R183" s="3"/>
      <c r="S183" s="3"/>
      <c r="T183" s="3"/>
      <c r="U183" s="3"/>
      <c r="V183" s="6"/>
      <c r="W183" s="6"/>
      <c r="X183" s="7"/>
      <c r="Y183" s="3"/>
      <c r="Z183" s="8"/>
      <c r="AA183" s="6"/>
      <c r="AB183" s="6"/>
      <c r="AC183" s="3"/>
      <c r="AD183" s="3"/>
      <c r="AE183" s="3"/>
      <c r="AF183" s="3"/>
      <c r="AG183" s="3"/>
      <c r="AH183" s="3"/>
    </row>
    <row r="184" spans="1:34" ht="23.25" x14ac:dyDescent="0.35">
      <c r="A184" s="18" t="s">
        <v>42</v>
      </c>
      <c r="B184" s="3"/>
      <c r="C184" s="3"/>
      <c r="D184" s="3" t="s">
        <v>6</v>
      </c>
      <c r="E184" s="3"/>
      <c r="F184" s="3"/>
      <c r="G184" s="3" t="s">
        <v>14</v>
      </c>
      <c r="H184" s="3"/>
      <c r="I184" s="3"/>
      <c r="L184" s="14" t="s">
        <v>44</v>
      </c>
      <c r="U184" s="3"/>
      <c r="W184" s="6"/>
      <c r="X184" s="7"/>
      <c r="Y184" s="3"/>
      <c r="Z184" s="8"/>
      <c r="AA184" s="6"/>
      <c r="AB184" s="6"/>
      <c r="AC184" s="3"/>
      <c r="AD184" s="3"/>
      <c r="AE184" s="3"/>
      <c r="AF184" s="3"/>
      <c r="AG184" s="3"/>
      <c r="AH184" s="3"/>
    </row>
    <row r="185" spans="1:34" ht="60.75" x14ac:dyDescent="0.25">
      <c r="A185" s="20" t="s">
        <v>0</v>
      </c>
      <c r="B185" s="10" t="s">
        <v>2</v>
      </c>
      <c r="C185" s="10" t="s">
        <v>43</v>
      </c>
      <c r="D185" s="10" t="s">
        <v>7</v>
      </c>
      <c r="E185" s="10" t="s">
        <v>9</v>
      </c>
      <c r="F185" s="10" t="s">
        <v>0</v>
      </c>
      <c r="G185" s="10" t="s">
        <v>15</v>
      </c>
      <c r="H185" s="10" t="s">
        <v>16</v>
      </c>
      <c r="I185" s="10" t="s">
        <v>51</v>
      </c>
      <c r="J185" s="35" t="s">
        <v>57</v>
      </c>
      <c r="K185" s="11" t="s">
        <v>0</v>
      </c>
      <c r="L185" s="11" t="str">
        <f>A2</f>
        <v>Tryterud</v>
      </c>
      <c r="M185" s="11" t="str">
        <f>A33</f>
        <v>Brekke/Østerud</v>
      </c>
      <c r="N185" s="11" t="str">
        <f>A63</f>
        <v>Røkeberg</v>
      </c>
      <c r="O185" s="11" t="str">
        <f>A93</f>
        <v>NE-Geir Bjurstrøm</v>
      </c>
      <c r="P185" s="11" t="str">
        <f>A123</f>
        <v>NE, Ryghseter</v>
      </c>
      <c r="Q185" s="11"/>
      <c r="R185" s="11"/>
      <c r="S185" s="11"/>
      <c r="T185" s="11" t="str">
        <f>A153</f>
        <v>SUM Sirikirke</v>
      </c>
      <c r="U185" s="3" t="s">
        <v>0</v>
      </c>
      <c r="V185" s="11" t="s">
        <v>45</v>
      </c>
      <c r="W185" s="22" t="s">
        <v>50</v>
      </c>
      <c r="X185" s="7"/>
      <c r="Y185" s="3" t="s">
        <v>0</v>
      </c>
      <c r="Z185" s="8" t="s">
        <v>39</v>
      </c>
      <c r="AA185" s="6" t="s">
        <v>52</v>
      </c>
      <c r="AB185" s="6" t="s">
        <v>40</v>
      </c>
      <c r="AC185" s="3" t="s">
        <v>49</v>
      </c>
      <c r="AD185" s="3" t="s">
        <v>41</v>
      </c>
      <c r="AE185" s="3" t="s">
        <v>53</v>
      </c>
      <c r="AF185" s="3"/>
      <c r="AG185" s="3"/>
      <c r="AH185" s="3"/>
    </row>
    <row r="186" spans="1:34" ht="15.75" x14ac:dyDescent="0.25">
      <c r="A186" s="19"/>
      <c r="U186" s="3"/>
      <c r="W186" s="6"/>
      <c r="X186" s="7"/>
      <c r="Y186" s="3"/>
      <c r="Z186" s="8"/>
      <c r="AA186" s="6"/>
      <c r="AB186" s="6"/>
      <c r="AC186" s="3"/>
      <c r="AD186" s="3"/>
      <c r="AE186" s="3"/>
      <c r="AF186" s="3"/>
      <c r="AG186" s="3"/>
      <c r="AH186" s="3"/>
    </row>
    <row r="187" spans="1:34" ht="15.75" x14ac:dyDescent="0.25">
      <c r="A187" s="16">
        <v>1991</v>
      </c>
      <c r="B187" s="3">
        <f t="shared" ref="B187:B208" si="160">SUM(E156:G156)</f>
        <v>43</v>
      </c>
      <c r="C187" s="6">
        <f t="shared" ref="C187:C208" si="161">B187/D156</f>
        <v>1.8695652173913044</v>
      </c>
      <c r="D187" s="3">
        <f t="shared" ref="D187:D204" si="162">K156+M156+O156</f>
        <v>13</v>
      </c>
      <c r="E187" s="3">
        <f t="shared" ref="E187:E204" si="163">L156+N156+P156</f>
        <v>9</v>
      </c>
      <c r="F187" s="3">
        <f t="shared" ref="F187:F200" si="164">A187</f>
        <v>1991</v>
      </c>
      <c r="G187" s="7">
        <f t="shared" ref="G187:G208" si="165">100*K156/(K156+L156)</f>
        <v>28.571428571428573</v>
      </c>
      <c r="H187" s="7">
        <f t="shared" ref="H187:H208" si="166">100*M156/(M156+N156)</f>
        <v>66.666666666666671</v>
      </c>
      <c r="I187" s="7">
        <f t="shared" ref="I187:I208" si="167">100*O156/(O156+P156)</f>
        <v>75</v>
      </c>
      <c r="J187" s="7">
        <f t="shared" ref="J187:J200" si="168">100*D187/(D187+E187)</f>
        <v>59.090909090909093</v>
      </c>
      <c r="K187" s="3">
        <f t="shared" ref="K187:K200" si="169">F187</f>
        <v>1991</v>
      </c>
      <c r="L187" s="12">
        <f t="shared" ref="L187:L208" si="170">Z5</f>
        <v>40</v>
      </c>
      <c r="M187" s="12">
        <f t="shared" ref="M187:M208" si="171">Z36</f>
        <v>33.333333333333336</v>
      </c>
      <c r="N187" s="12">
        <f t="shared" ref="N187:N208" si="172">Z66</f>
        <v>57.142857142857146</v>
      </c>
      <c r="O187" s="12">
        <f t="shared" ref="O187:O208" si="173">Z96</f>
        <v>33.333333333333336</v>
      </c>
      <c r="P187" s="12">
        <f t="shared" ref="P187:P208" si="174">Z126</f>
        <v>50</v>
      </c>
      <c r="Q187" s="12"/>
      <c r="R187" s="12"/>
      <c r="S187" s="12"/>
      <c r="T187" s="12">
        <f t="shared" ref="T187:T208" si="175">Z156</f>
        <v>45.454545454545453</v>
      </c>
      <c r="U187" s="3">
        <f>A187</f>
        <v>1991</v>
      </c>
      <c r="V187" s="15">
        <f t="shared" ref="V187:V208" si="176">H156/B187</f>
        <v>0.79069767441860461</v>
      </c>
      <c r="W187" s="21">
        <f t="shared" ref="W187:W208" si="177">+(F156+2*G156)/(F156+G156)</f>
        <v>1.1111111111111112</v>
      </c>
      <c r="X187" s="7"/>
      <c r="Y187" s="3">
        <v>1991</v>
      </c>
      <c r="Z187" s="6">
        <f t="shared" ref="Z187:Z208" si="178">$H5/($E5+$F5+$G5)</f>
        <v>1</v>
      </c>
      <c r="AA187" s="6">
        <f t="shared" ref="AA187:AA208" si="179">$H36/($E36+$F36+$G36)</f>
        <v>1</v>
      </c>
      <c r="AB187" s="6">
        <f t="shared" ref="AB187:AB208" si="180">$H66/($E66+$F66+$G66)</f>
        <v>0.33333333333333331</v>
      </c>
      <c r="AC187" s="6">
        <f t="shared" ref="AC187:AC208" si="181">$H96/($E96+$F96+$G96)</f>
        <v>1.1666666666666667</v>
      </c>
      <c r="AD187" s="6">
        <f t="shared" ref="AD187:AD208" si="182">$H126/($E126+$F126+$G126)</f>
        <v>0.84615384615384615</v>
      </c>
      <c r="AE187" s="6">
        <f t="shared" ref="AE187:AE208" si="183">$H156/($E156+$F156+$G156)</f>
        <v>0.79069767441860461</v>
      </c>
      <c r="AF187" s="3"/>
      <c r="AG187" s="3"/>
      <c r="AH187" s="3"/>
    </row>
    <row r="188" spans="1:34" ht="15.75" x14ac:dyDescent="0.25">
      <c r="A188" s="16">
        <v>1992</v>
      </c>
      <c r="B188" s="3">
        <f t="shared" si="160"/>
        <v>32</v>
      </c>
      <c r="C188" s="6">
        <f t="shared" si="161"/>
        <v>0.91428571428571426</v>
      </c>
      <c r="D188" s="3">
        <f t="shared" si="162"/>
        <v>16</v>
      </c>
      <c r="E188" s="3">
        <f t="shared" si="163"/>
        <v>7</v>
      </c>
      <c r="F188" s="3">
        <f t="shared" si="164"/>
        <v>1992</v>
      </c>
      <c r="G188" s="7">
        <f t="shared" si="165"/>
        <v>66.666666666666671</v>
      </c>
      <c r="H188" s="7">
        <f t="shared" si="166"/>
        <v>83.333333333333329</v>
      </c>
      <c r="I188" s="7">
        <f t="shared" si="167"/>
        <v>63.636363636363633</v>
      </c>
      <c r="J188" s="7">
        <f t="shared" si="168"/>
        <v>69.565217391304344</v>
      </c>
      <c r="K188" s="3">
        <f t="shared" si="169"/>
        <v>1992</v>
      </c>
      <c r="L188" s="12">
        <f t="shared" si="170"/>
        <v>60</v>
      </c>
      <c r="M188" s="12">
        <f t="shared" si="171"/>
        <v>33.333333333333336</v>
      </c>
      <c r="N188" s="12">
        <f t="shared" si="172"/>
        <v>44.444444444444443</v>
      </c>
      <c r="O188" s="12">
        <f t="shared" si="173"/>
        <v>50</v>
      </c>
      <c r="P188" s="12">
        <f t="shared" si="174"/>
        <v>75</v>
      </c>
      <c r="Q188" s="12"/>
      <c r="R188" s="12"/>
      <c r="S188" s="12"/>
      <c r="T188" s="12">
        <f t="shared" si="175"/>
        <v>52.173913043478258</v>
      </c>
      <c r="U188" s="3">
        <f t="shared" ref="U188:U200" si="184">A188</f>
        <v>1992</v>
      </c>
      <c r="V188" s="15">
        <f t="shared" si="176"/>
        <v>0.75</v>
      </c>
      <c r="W188" s="21">
        <f t="shared" si="177"/>
        <v>1.2777777777777777</v>
      </c>
      <c r="X188" s="7"/>
      <c r="Y188" s="3">
        <v>1992</v>
      </c>
      <c r="Z188" s="6">
        <f t="shared" si="178"/>
        <v>0.83333333333333337</v>
      </c>
      <c r="AA188" s="6">
        <f t="shared" si="179"/>
        <v>0.66666666666666663</v>
      </c>
      <c r="AB188" s="6">
        <f t="shared" si="180"/>
        <v>0.92307692307692313</v>
      </c>
      <c r="AC188" s="6">
        <f t="shared" si="181"/>
        <v>0.2</v>
      </c>
      <c r="AD188" s="6">
        <f t="shared" si="182"/>
        <v>0.8</v>
      </c>
      <c r="AE188" s="6">
        <f t="shared" si="183"/>
        <v>0.75</v>
      </c>
      <c r="AF188" s="3"/>
      <c r="AG188" s="3"/>
      <c r="AH188" s="3"/>
    </row>
    <row r="189" spans="1:34" ht="15.75" x14ac:dyDescent="0.25">
      <c r="A189" s="16">
        <v>1993</v>
      </c>
      <c r="B189" s="3">
        <f t="shared" si="160"/>
        <v>47</v>
      </c>
      <c r="C189" s="6">
        <f t="shared" si="161"/>
        <v>1.1190476190476191</v>
      </c>
      <c r="D189" s="3">
        <f t="shared" si="162"/>
        <v>22</v>
      </c>
      <c r="E189" s="3">
        <f t="shared" si="163"/>
        <v>13</v>
      </c>
      <c r="F189" s="3">
        <f t="shared" si="164"/>
        <v>1993</v>
      </c>
      <c r="G189" s="7">
        <f t="shared" si="165"/>
        <v>61.53846153846154</v>
      </c>
      <c r="H189" s="7">
        <f t="shared" si="166"/>
        <v>77.777777777777771</v>
      </c>
      <c r="I189" s="7">
        <f t="shared" si="167"/>
        <v>53.846153846153847</v>
      </c>
      <c r="J189" s="7">
        <f t="shared" si="168"/>
        <v>62.857142857142854</v>
      </c>
      <c r="K189" s="3">
        <f t="shared" si="169"/>
        <v>1993</v>
      </c>
      <c r="L189" s="12">
        <f t="shared" si="170"/>
        <v>85.714285714285708</v>
      </c>
      <c r="M189" s="12">
        <f t="shared" si="171"/>
        <v>75</v>
      </c>
      <c r="N189" s="12">
        <f t="shared" si="172"/>
        <v>58.333333333333336</v>
      </c>
      <c r="O189" s="12">
        <f t="shared" si="173"/>
        <v>25</v>
      </c>
      <c r="P189" s="12">
        <f t="shared" si="174"/>
        <v>62.5</v>
      </c>
      <c r="Q189" s="12"/>
      <c r="R189" s="12"/>
      <c r="S189" s="12"/>
      <c r="T189" s="12">
        <f t="shared" si="175"/>
        <v>62.857142857142854</v>
      </c>
      <c r="U189" s="3">
        <f t="shared" si="184"/>
        <v>1993</v>
      </c>
      <c r="V189" s="15">
        <f t="shared" si="176"/>
        <v>0.74468085106382975</v>
      </c>
      <c r="W189" s="21">
        <f t="shared" si="177"/>
        <v>1.1153846153846154</v>
      </c>
      <c r="X189" s="7"/>
      <c r="Y189" s="3">
        <v>1993</v>
      </c>
      <c r="Z189" s="6">
        <f t="shared" si="178"/>
        <v>0.75</v>
      </c>
      <c r="AA189" s="6">
        <f t="shared" si="179"/>
        <v>1</v>
      </c>
      <c r="AB189" s="6">
        <f t="shared" si="180"/>
        <v>0.73333333333333328</v>
      </c>
      <c r="AC189" s="6">
        <f t="shared" si="181"/>
        <v>1</v>
      </c>
      <c r="AD189" s="6">
        <f t="shared" si="182"/>
        <v>0.6428571428571429</v>
      </c>
      <c r="AE189" s="6">
        <f t="shared" si="183"/>
        <v>0.74468085106382975</v>
      </c>
      <c r="AF189" s="3"/>
      <c r="AG189" s="3"/>
      <c r="AH189" s="3"/>
    </row>
    <row r="190" spans="1:34" ht="15.75" x14ac:dyDescent="0.25">
      <c r="A190" s="16">
        <v>1994</v>
      </c>
      <c r="B190" s="3">
        <f t="shared" si="160"/>
        <v>68</v>
      </c>
      <c r="C190" s="6">
        <f t="shared" si="161"/>
        <v>1.4782608695652173</v>
      </c>
      <c r="D190" s="3">
        <f t="shared" si="162"/>
        <v>19</v>
      </c>
      <c r="E190" s="3">
        <f t="shared" si="163"/>
        <v>17</v>
      </c>
      <c r="F190" s="3">
        <f t="shared" si="164"/>
        <v>1994</v>
      </c>
      <c r="G190" s="7">
        <f t="shared" si="165"/>
        <v>44.444444444444443</v>
      </c>
      <c r="H190" s="7">
        <f t="shared" si="166"/>
        <v>44.444444444444443</v>
      </c>
      <c r="I190" s="7">
        <f t="shared" si="167"/>
        <v>61.111111111111114</v>
      </c>
      <c r="J190" s="7">
        <f t="shared" si="168"/>
        <v>52.777777777777779</v>
      </c>
      <c r="K190" s="3">
        <f t="shared" si="169"/>
        <v>1994</v>
      </c>
      <c r="L190" s="12">
        <f t="shared" si="170"/>
        <v>50</v>
      </c>
      <c r="M190" s="12">
        <f t="shared" si="171"/>
        <v>50</v>
      </c>
      <c r="N190" s="12">
        <f t="shared" si="172"/>
        <v>58.333333333333336</v>
      </c>
      <c r="O190" s="12">
        <f t="shared" si="173"/>
        <v>33.333333333333336</v>
      </c>
      <c r="P190" s="12">
        <f t="shared" si="174"/>
        <v>44.444444444444443</v>
      </c>
      <c r="Q190" s="12"/>
      <c r="R190" s="12"/>
      <c r="S190" s="12"/>
      <c r="T190" s="12">
        <f t="shared" si="175"/>
        <v>50</v>
      </c>
      <c r="U190" s="3">
        <f t="shared" si="184"/>
        <v>1994</v>
      </c>
      <c r="V190" s="15">
        <f t="shared" si="176"/>
        <v>0.72058823529411764</v>
      </c>
      <c r="W190" s="21">
        <f t="shared" si="177"/>
        <v>1.3235294117647058</v>
      </c>
      <c r="X190" s="7"/>
      <c r="Y190" s="3">
        <v>1994</v>
      </c>
      <c r="Z190" s="6">
        <f t="shared" si="178"/>
        <v>0.33333333333333331</v>
      </c>
      <c r="AA190" s="6">
        <f t="shared" si="179"/>
        <v>1.1111111111111112</v>
      </c>
      <c r="AB190" s="6">
        <f t="shared" si="180"/>
        <v>0.8</v>
      </c>
      <c r="AC190" s="6">
        <f t="shared" si="181"/>
        <v>0.76470588235294112</v>
      </c>
      <c r="AD190" s="6">
        <f t="shared" si="182"/>
        <v>0.6</v>
      </c>
      <c r="AE190" s="6">
        <f t="shared" si="183"/>
        <v>0.72058823529411764</v>
      </c>
      <c r="AF190" s="3"/>
      <c r="AG190" s="3"/>
      <c r="AH190" s="3"/>
    </row>
    <row r="191" spans="1:34" ht="15.75" x14ac:dyDescent="0.25">
      <c r="A191" s="16">
        <v>1995</v>
      </c>
      <c r="B191" s="3">
        <f t="shared" si="160"/>
        <v>54</v>
      </c>
      <c r="C191" s="6">
        <f t="shared" si="161"/>
        <v>1.8</v>
      </c>
      <c r="D191" s="3">
        <f t="shared" si="162"/>
        <v>22</v>
      </c>
      <c r="E191" s="3">
        <f t="shared" si="163"/>
        <v>13</v>
      </c>
      <c r="F191" s="3">
        <f t="shared" si="164"/>
        <v>1995</v>
      </c>
      <c r="G191" s="7">
        <f t="shared" si="165"/>
        <v>63.636363636363633</v>
      </c>
      <c r="H191" s="7">
        <f t="shared" si="166"/>
        <v>71.428571428571431</v>
      </c>
      <c r="I191" s="7">
        <f t="shared" si="167"/>
        <v>58.823529411764703</v>
      </c>
      <c r="J191" s="7">
        <f t="shared" si="168"/>
        <v>62.857142857142854</v>
      </c>
      <c r="K191" s="3">
        <f t="shared" si="169"/>
        <v>1995</v>
      </c>
      <c r="L191" s="12">
        <f t="shared" si="170"/>
        <v>60</v>
      </c>
      <c r="M191" s="12">
        <f t="shared" si="171"/>
        <v>33.333333333333336</v>
      </c>
      <c r="N191" s="12">
        <f t="shared" si="172"/>
        <v>54.545454545454547</v>
      </c>
      <c r="O191" s="12">
        <f t="shared" si="173"/>
        <v>60</v>
      </c>
      <c r="P191" s="12">
        <f t="shared" si="174"/>
        <v>50</v>
      </c>
      <c r="Q191" s="12"/>
      <c r="R191" s="12"/>
      <c r="S191" s="12"/>
      <c r="T191" s="12">
        <f t="shared" si="175"/>
        <v>51.428571428571431</v>
      </c>
      <c r="U191" s="3">
        <f t="shared" si="184"/>
        <v>1995</v>
      </c>
      <c r="V191" s="15">
        <f t="shared" si="176"/>
        <v>0.81481481481481477</v>
      </c>
      <c r="W191" s="21">
        <f t="shared" si="177"/>
        <v>1.3</v>
      </c>
      <c r="X191" s="7"/>
      <c r="Y191" s="3">
        <v>1995</v>
      </c>
      <c r="Z191" s="6">
        <f t="shared" si="178"/>
        <v>1.1428571428571428</v>
      </c>
      <c r="AA191" s="6">
        <f t="shared" si="179"/>
        <v>1</v>
      </c>
      <c r="AB191" s="6">
        <f t="shared" si="180"/>
        <v>0.75</v>
      </c>
      <c r="AC191" s="6">
        <f t="shared" si="181"/>
        <v>0.8</v>
      </c>
      <c r="AD191" s="6">
        <f t="shared" si="182"/>
        <v>0.5</v>
      </c>
      <c r="AE191" s="6">
        <f t="shared" si="183"/>
        <v>0.81481481481481477</v>
      </c>
      <c r="AF191" s="3"/>
      <c r="AG191" s="3"/>
      <c r="AH191" s="3"/>
    </row>
    <row r="192" spans="1:34" ht="15.75" x14ac:dyDescent="0.25">
      <c r="A192" s="16">
        <v>1996</v>
      </c>
      <c r="B192" s="3">
        <f t="shared" si="160"/>
        <v>55</v>
      </c>
      <c r="C192" s="6">
        <f t="shared" si="161"/>
        <v>1.5714285714285714</v>
      </c>
      <c r="D192" s="3">
        <f t="shared" si="162"/>
        <v>25</v>
      </c>
      <c r="E192" s="3">
        <f t="shared" si="163"/>
        <v>13</v>
      </c>
      <c r="F192" s="3">
        <f t="shared" si="164"/>
        <v>1996</v>
      </c>
      <c r="G192" s="7">
        <f t="shared" si="165"/>
        <v>83.333333333333329</v>
      </c>
      <c r="H192" s="7">
        <f t="shared" si="166"/>
        <v>66.666666666666671</v>
      </c>
      <c r="I192" s="7">
        <f t="shared" si="167"/>
        <v>55</v>
      </c>
      <c r="J192" s="7">
        <f t="shared" si="168"/>
        <v>65.78947368421052</v>
      </c>
      <c r="K192" s="3">
        <f t="shared" si="169"/>
        <v>1996</v>
      </c>
      <c r="L192" s="12">
        <f t="shared" si="170"/>
        <v>66.666666666666671</v>
      </c>
      <c r="M192" s="12">
        <f t="shared" si="171"/>
        <v>0</v>
      </c>
      <c r="N192" s="12">
        <f t="shared" si="172"/>
        <v>53.846153846153847</v>
      </c>
      <c r="O192" s="12">
        <f t="shared" si="173"/>
        <v>50</v>
      </c>
      <c r="P192" s="12">
        <f t="shared" si="174"/>
        <v>50</v>
      </c>
      <c r="Q192" s="12"/>
      <c r="R192" s="12"/>
      <c r="S192" s="12"/>
      <c r="T192" s="12">
        <f t="shared" si="175"/>
        <v>47.368421052631582</v>
      </c>
      <c r="U192" s="3">
        <f t="shared" si="184"/>
        <v>1996</v>
      </c>
      <c r="V192" s="15">
        <f t="shared" si="176"/>
        <v>0.6</v>
      </c>
      <c r="W192" s="21">
        <f t="shared" si="177"/>
        <v>1.1111111111111112</v>
      </c>
      <c r="X192" s="7"/>
      <c r="Y192" s="3">
        <v>1996</v>
      </c>
      <c r="Z192" s="6">
        <f t="shared" si="178"/>
        <v>0.83333333333333337</v>
      </c>
      <c r="AA192" s="6">
        <f t="shared" si="179"/>
        <v>0.41176470588235292</v>
      </c>
      <c r="AB192" s="6">
        <f t="shared" si="180"/>
        <v>0.63636363636363635</v>
      </c>
      <c r="AC192" s="6">
        <f t="shared" si="181"/>
        <v>0.8</v>
      </c>
      <c r="AD192" s="6">
        <f t="shared" si="182"/>
        <v>0.5</v>
      </c>
      <c r="AE192" s="6">
        <f t="shared" si="183"/>
        <v>0.6</v>
      </c>
      <c r="AF192" s="3"/>
      <c r="AG192" s="3"/>
      <c r="AH192" s="3"/>
    </row>
    <row r="193" spans="1:34" ht="15.75" x14ac:dyDescent="0.25">
      <c r="A193" s="16">
        <v>1997</v>
      </c>
      <c r="B193" s="3">
        <f t="shared" si="160"/>
        <v>71</v>
      </c>
      <c r="C193" s="6">
        <f t="shared" si="161"/>
        <v>1.5434782608695652</v>
      </c>
      <c r="D193" s="3">
        <f t="shared" si="162"/>
        <v>28</v>
      </c>
      <c r="E193" s="3">
        <f t="shared" si="163"/>
        <v>30</v>
      </c>
      <c r="F193" s="3">
        <f t="shared" si="164"/>
        <v>1997</v>
      </c>
      <c r="G193" s="7">
        <f t="shared" si="165"/>
        <v>40.909090909090907</v>
      </c>
      <c r="H193" s="7">
        <f t="shared" si="166"/>
        <v>69.230769230769226</v>
      </c>
      <c r="I193" s="7">
        <f t="shared" si="167"/>
        <v>43.478260869565219</v>
      </c>
      <c r="J193" s="7">
        <f t="shared" si="168"/>
        <v>48.275862068965516</v>
      </c>
      <c r="K193" s="3">
        <f t="shared" si="169"/>
        <v>1997</v>
      </c>
      <c r="L193" s="12">
        <f t="shared" si="170"/>
        <v>66.666666666666671</v>
      </c>
      <c r="M193" s="12">
        <f t="shared" si="171"/>
        <v>57.142857142857146</v>
      </c>
      <c r="N193" s="12">
        <f t="shared" si="172"/>
        <v>57.89473684210526</v>
      </c>
      <c r="O193" s="12">
        <f t="shared" si="173"/>
        <v>55.555555555555557</v>
      </c>
      <c r="P193" s="12">
        <f t="shared" si="174"/>
        <v>64.285714285714292</v>
      </c>
      <c r="Q193" s="12"/>
      <c r="R193" s="12"/>
      <c r="S193" s="12"/>
      <c r="T193" s="12">
        <f t="shared" si="175"/>
        <v>60.344827586206897</v>
      </c>
      <c r="U193" s="3">
        <f t="shared" si="184"/>
        <v>1997</v>
      </c>
      <c r="V193" s="15">
        <f t="shared" si="176"/>
        <v>0.70422535211267601</v>
      </c>
      <c r="W193" s="21">
        <f t="shared" si="177"/>
        <v>1.1621621621621621</v>
      </c>
      <c r="X193" s="7"/>
      <c r="Y193" s="3">
        <v>1997</v>
      </c>
      <c r="Z193" s="6">
        <f t="shared" si="178"/>
        <v>0.8571428571428571</v>
      </c>
      <c r="AA193" s="6">
        <f t="shared" si="179"/>
        <v>0.2</v>
      </c>
      <c r="AB193" s="6">
        <f t="shared" si="180"/>
        <v>0.8</v>
      </c>
      <c r="AC193" s="6">
        <f t="shared" si="181"/>
        <v>0.83333333333333337</v>
      </c>
      <c r="AD193" s="6">
        <f t="shared" si="182"/>
        <v>0.66666666666666663</v>
      </c>
      <c r="AE193" s="6">
        <f t="shared" si="183"/>
        <v>0.70422535211267601</v>
      </c>
      <c r="AF193" s="3"/>
      <c r="AG193" s="3"/>
      <c r="AH193" s="3"/>
    </row>
    <row r="194" spans="1:34" ht="15.75" x14ac:dyDescent="0.25">
      <c r="A194" s="16">
        <v>1998</v>
      </c>
      <c r="B194" s="3">
        <f t="shared" si="160"/>
        <v>49</v>
      </c>
      <c r="C194" s="6">
        <f t="shared" si="161"/>
        <v>1.3611111111111112</v>
      </c>
      <c r="D194" s="3">
        <f t="shared" si="162"/>
        <v>25</v>
      </c>
      <c r="E194" s="3">
        <f t="shared" si="163"/>
        <v>16</v>
      </c>
      <c r="F194" s="3">
        <f t="shared" si="164"/>
        <v>1998</v>
      </c>
      <c r="G194" s="7">
        <f t="shared" si="165"/>
        <v>64.285714285714292</v>
      </c>
      <c r="H194" s="7">
        <f t="shared" si="166"/>
        <v>75</v>
      </c>
      <c r="I194" s="7">
        <f t="shared" si="167"/>
        <v>52.631578947368418</v>
      </c>
      <c r="J194" s="7">
        <f t="shared" si="168"/>
        <v>60.975609756097562</v>
      </c>
      <c r="K194" s="3">
        <f t="shared" si="169"/>
        <v>1998</v>
      </c>
      <c r="L194" s="12">
        <f t="shared" si="170"/>
        <v>25</v>
      </c>
      <c r="M194" s="12">
        <f t="shared" si="171"/>
        <v>50</v>
      </c>
      <c r="N194" s="12">
        <f t="shared" si="172"/>
        <v>58.823529411764703</v>
      </c>
      <c r="O194" s="12">
        <f t="shared" si="173"/>
        <v>33.333333333333336</v>
      </c>
      <c r="P194" s="12">
        <f t="shared" si="174"/>
        <v>63.636363636363633</v>
      </c>
      <c r="Q194" s="12"/>
      <c r="R194" s="12"/>
      <c r="S194" s="12"/>
      <c r="T194" s="12">
        <f t="shared" si="175"/>
        <v>53.658536585365852</v>
      </c>
      <c r="U194" s="3">
        <f t="shared" si="184"/>
        <v>1998</v>
      </c>
      <c r="V194" s="15">
        <f t="shared" si="176"/>
        <v>0.5714285714285714</v>
      </c>
      <c r="W194" s="21">
        <f t="shared" si="177"/>
        <v>1.0869565217391304</v>
      </c>
      <c r="X194" s="7"/>
      <c r="Y194" s="3">
        <v>1998</v>
      </c>
      <c r="Z194" s="6">
        <f t="shared" si="178"/>
        <v>0.8571428571428571</v>
      </c>
      <c r="AA194" s="6">
        <f t="shared" si="179"/>
        <v>0.4</v>
      </c>
      <c r="AB194" s="6">
        <f t="shared" si="180"/>
        <v>0.69230769230769229</v>
      </c>
      <c r="AC194" s="6">
        <f t="shared" si="181"/>
        <v>0</v>
      </c>
      <c r="AD194" s="6">
        <f t="shared" si="182"/>
        <v>0.63636363636363635</v>
      </c>
      <c r="AE194" s="6">
        <f t="shared" si="183"/>
        <v>0.5714285714285714</v>
      </c>
      <c r="AF194" s="3"/>
      <c r="AG194" s="3"/>
      <c r="AH194" s="3"/>
    </row>
    <row r="195" spans="1:34" ht="15.75" x14ac:dyDescent="0.25">
      <c r="A195" s="16">
        <v>1999</v>
      </c>
      <c r="B195" s="3">
        <f t="shared" si="160"/>
        <v>50</v>
      </c>
      <c r="C195" s="6">
        <f t="shared" si="161"/>
        <v>1.25</v>
      </c>
      <c r="D195" s="3">
        <f t="shared" si="162"/>
        <v>25</v>
      </c>
      <c r="E195" s="3">
        <f t="shared" si="163"/>
        <v>16</v>
      </c>
      <c r="F195" s="3">
        <f t="shared" si="164"/>
        <v>1999</v>
      </c>
      <c r="G195" s="7">
        <f t="shared" si="165"/>
        <v>57.142857142857146</v>
      </c>
      <c r="H195" s="7">
        <f t="shared" si="166"/>
        <v>70</v>
      </c>
      <c r="I195" s="7">
        <f t="shared" si="167"/>
        <v>58.823529411764703</v>
      </c>
      <c r="J195" s="7">
        <f t="shared" si="168"/>
        <v>60.975609756097562</v>
      </c>
      <c r="K195" s="3">
        <f t="shared" si="169"/>
        <v>1999</v>
      </c>
      <c r="L195" s="12">
        <f t="shared" si="170"/>
        <v>33.333333333333336</v>
      </c>
      <c r="M195" s="12">
        <f t="shared" si="171"/>
        <v>62.5</v>
      </c>
      <c r="N195" s="12">
        <f t="shared" si="172"/>
        <v>58.333333333333336</v>
      </c>
      <c r="O195" s="12">
        <f t="shared" si="173"/>
        <v>62.5</v>
      </c>
      <c r="P195" s="12">
        <f t="shared" si="174"/>
        <v>60</v>
      </c>
      <c r="Q195" s="12"/>
      <c r="R195" s="12"/>
      <c r="S195" s="12"/>
      <c r="T195" s="12">
        <f t="shared" si="175"/>
        <v>58.536585365853661</v>
      </c>
      <c r="U195" s="3">
        <f t="shared" si="184"/>
        <v>1999</v>
      </c>
      <c r="V195" s="15">
        <f t="shared" si="176"/>
        <v>0.42</v>
      </c>
      <c r="W195" s="21">
        <f t="shared" si="177"/>
        <v>1.0869565217391304</v>
      </c>
      <c r="X195" s="7"/>
      <c r="Y195" s="3">
        <v>1999</v>
      </c>
      <c r="Z195" s="6">
        <f t="shared" si="178"/>
        <v>0.66666666666666663</v>
      </c>
      <c r="AA195" s="6">
        <f t="shared" si="179"/>
        <v>0</v>
      </c>
      <c r="AB195" s="6">
        <f t="shared" si="180"/>
        <v>0.5</v>
      </c>
      <c r="AC195" s="6">
        <f t="shared" si="181"/>
        <v>0.2</v>
      </c>
      <c r="AD195" s="6">
        <f t="shared" si="182"/>
        <v>0.6</v>
      </c>
      <c r="AE195" s="6">
        <f t="shared" si="183"/>
        <v>0.42</v>
      </c>
      <c r="AF195" s="3"/>
      <c r="AG195" s="3"/>
      <c r="AH195" s="3"/>
    </row>
    <row r="196" spans="1:34" ht="15.75" x14ac:dyDescent="0.25">
      <c r="A196" s="16">
        <v>2000</v>
      </c>
      <c r="B196" s="3">
        <f t="shared" si="160"/>
        <v>54</v>
      </c>
      <c r="C196" s="6">
        <f t="shared" si="161"/>
        <v>2</v>
      </c>
      <c r="D196" s="3">
        <f t="shared" si="162"/>
        <v>20</v>
      </c>
      <c r="E196" s="3">
        <f t="shared" si="163"/>
        <v>24</v>
      </c>
      <c r="F196" s="3">
        <f t="shared" si="164"/>
        <v>2000</v>
      </c>
      <c r="G196" s="7">
        <f t="shared" si="165"/>
        <v>45</v>
      </c>
      <c r="H196" s="7">
        <f t="shared" si="166"/>
        <v>55.555555555555557</v>
      </c>
      <c r="I196" s="7">
        <f t="shared" si="167"/>
        <v>40</v>
      </c>
      <c r="J196" s="7">
        <f t="shared" si="168"/>
        <v>45.454545454545453</v>
      </c>
      <c r="K196" s="3">
        <f t="shared" si="169"/>
        <v>2000</v>
      </c>
      <c r="L196" s="12">
        <f t="shared" si="170"/>
        <v>71.428571428571431</v>
      </c>
      <c r="M196" s="12">
        <f t="shared" si="171"/>
        <v>60</v>
      </c>
      <c r="N196" s="12">
        <f t="shared" si="172"/>
        <v>60</v>
      </c>
      <c r="O196" s="12">
        <f t="shared" si="173"/>
        <v>71.428571428571431</v>
      </c>
      <c r="P196" s="12">
        <f t="shared" si="174"/>
        <v>70</v>
      </c>
      <c r="Q196" s="12"/>
      <c r="R196" s="12"/>
      <c r="S196" s="12"/>
      <c r="T196" s="12">
        <f t="shared" si="175"/>
        <v>65.909090909090907</v>
      </c>
      <c r="U196" s="3">
        <f t="shared" si="184"/>
        <v>2000</v>
      </c>
      <c r="V196" s="15">
        <f t="shared" si="176"/>
        <v>0.7592592592592593</v>
      </c>
      <c r="W196" s="21">
        <f t="shared" si="177"/>
        <v>1.3103448275862069</v>
      </c>
      <c r="X196" s="7"/>
      <c r="Y196" s="3">
        <v>2000</v>
      </c>
      <c r="Z196" s="6">
        <f t="shared" si="178"/>
        <v>0.72727272727272729</v>
      </c>
      <c r="AA196" s="6">
        <f t="shared" si="179"/>
        <v>0.66666666666666663</v>
      </c>
      <c r="AB196" s="6">
        <f t="shared" si="180"/>
        <v>0.55555555555555558</v>
      </c>
      <c r="AC196" s="6">
        <f t="shared" si="181"/>
        <v>1</v>
      </c>
      <c r="AD196" s="6">
        <f t="shared" si="182"/>
        <v>1</v>
      </c>
      <c r="AE196" s="6">
        <f t="shared" si="183"/>
        <v>0.7592592592592593</v>
      </c>
      <c r="AF196" s="3"/>
      <c r="AG196" s="3"/>
      <c r="AH196" s="3"/>
    </row>
    <row r="197" spans="1:34" ht="15.75" x14ac:dyDescent="0.25">
      <c r="A197" s="16">
        <v>2001</v>
      </c>
      <c r="B197" s="3">
        <f t="shared" si="160"/>
        <v>54</v>
      </c>
      <c r="C197" s="6">
        <f t="shared" si="161"/>
        <v>1.4210526315789473</v>
      </c>
      <c r="D197" s="3">
        <f t="shared" si="162"/>
        <v>19</v>
      </c>
      <c r="E197" s="3">
        <f t="shared" si="163"/>
        <v>13</v>
      </c>
      <c r="F197" s="3">
        <f t="shared" si="164"/>
        <v>2001</v>
      </c>
      <c r="G197" s="7">
        <f t="shared" si="165"/>
        <v>54.545454545454547</v>
      </c>
      <c r="H197" s="7">
        <f t="shared" si="166"/>
        <v>81.818181818181813</v>
      </c>
      <c r="I197" s="7">
        <f t="shared" si="167"/>
        <v>40</v>
      </c>
      <c r="J197" s="7">
        <f t="shared" si="168"/>
        <v>59.375</v>
      </c>
      <c r="K197" s="3">
        <f t="shared" si="169"/>
        <v>2001</v>
      </c>
      <c r="L197" s="12">
        <f t="shared" si="170"/>
        <v>50</v>
      </c>
      <c r="M197" s="12">
        <f t="shared" si="171"/>
        <v>75</v>
      </c>
      <c r="N197" s="12">
        <f t="shared" si="172"/>
        <v>77.777777777777771</v>
      </c>
      <c r="O197" s="12">
        <f t="shared" si="173"/>
        <v>66.666666666666671</v>
      </c>
      <c r="P197" s="12">
        <f t="shared" si="174"/>
        <v>66.666666666666671</v>
      </c>
      <c r="Q197" s="12"/>
      <c r="R197" s="12"/>
      <c r="S197" s="12"/>
      <c r="T197" s="12">
        <f t="shared" si="175"/>
        <v>68.75</v>
      </c>
      <c r="U197" s="3">
        <f t="shared" si="184"/>
        <v>2001</v>
      </c>
      <c r="V197" s="15">
        <f t="shared" si="176"/>
        <v>0.7592592592592593</v>
      </c>
      <c r="W197" s="21">
        <f t="shared" si="177"/>
        <v>1.28125</v>
      </c>
      <c r="X197" s="7"/>
      <c r="Y197" s="3">
        <v>2001</v>
      </c>
      <c r="Z197" s="6">
        <f t="shared" si="178"/>
        <v>0.21428571428571427</v>
      </c>
      <c r="AA197" s="6">
        <f t="shared" si="179"/>
        <v>1</v>
      </c>
      <c r="AB197" s="6">
        <f t="shared" si="180"/>
        <v>1</v>
      </c>
      <c r="AC197" s="6">
        <f t="shared" si="181"/>
        <v>1</v>
      </c>
      <c r="AD197" s="6">
        <f t="shared" si="182"/>
        <v>0.75</v>
      </c>
      <c r="AE197" s="6">
        <f t="shared" si="183"/>
        <v>0.7592592592592593</v>
      </c>
      <c r="AF197" s="3"/>
      <c r="AG197" s="3"/>
      <c r="AH197" s="3"/>
    </row>
    <row r="198" spans="1:34" ht="15.75" x14ac:dyDescent="0.25">
      <c r="A198" s="16">
        <v>2002</v>
      </c>
      <c r="B198" s="3">
        <f t="shared" si="160"/>
        <v>54</v>
      </c>
      <c r="C198" s="6">
        <f t="shared" si="161"/>
        <v>1.2272727272727273</v>
      </c>
      <c r="D198" s="3">
        <f t="shared" si="162"/>
        <v>15</v>
      </c>
      <c r="E198" s="3">
        <f t="shared" si="163"/>
        <v>22</v>
      </c>
      <c r="F198" s="3">
        <f t="shared" si="164"/>
        <v>2002</v>
      </c>
      <c r="G198" s="7">
        <f t="shared" si="165"/>
        <v>47.058823529411768</v>
      </c>
      <c r="H198" s="7">
        <f t="shared" si="166"/>
        <v>33.333333333333336</v>
      </c>
      <c r="I198" s="7">
        <f t="shared" si="167"/>
        <v>35.714285714285715</v>
      </c>
      <c r="J198" s="7">
        <f t="shared" si="168"/>
        <v>40.54054054054054</v>
      </c>
      <c r="K198" s="3">
        <f t="shared" si="169"/>
        <v>2002</v>
      </c>
      <c r="L198" s="12">
        <f t="shared" si="170"/>
        <v>66.666666666666671</v>
      </c>
      <c r="M198" s="12">
        <f t="shared" si="171"/>
        <v>60</v>
      </c>
      <c r="N198" s="12">
        <f t="shared" si="172"/>
        <v>64.285714285714292</v>
      </c>
      <c r="O198" s="12">
        <f t="shared" si="173"/>
        <v>71.428571428571431</v>
      </c>
      <c r="P198" s="12">
        <f t="shared" si="174"/>
        <v>50</v>
      </c>
      <c r="Q198" s="12"/>
      <c r="R198" s="12"/>
      <c r="S198" s="12"/>
      <c r="T198" s="12">
        <f t="shared" si="175"/>
        <v>62.162162162162161</v>
      </c>
      <c r="U198" s="3">
        <f t="shared" si="184"/>
        <v>2002</v>
      </c>
      <c r="V198" s="15">
        <f t="shared" si="176"/>
        <v>0.62962962962962965</v>
      </c>
      <c r="W198" s="21">
        <f t="shared" si="177"/>
        <v>1.2142857142857142</v>
      </c>
      <c r="X198" s="7"/>
      <c r="Y198" s="3">
        <v>2002</v>
      </c>
      <c r="Z198" s="6">
        <f t="shared" si="178"/>
        <v>0.33333333333333331</v>
      </c>
      <c r="AA198" s="6">
        <f t="shared" si="179"/>
        <v>0.81818181818181823</v>
      </c>
      <c r="AB198" s="6">
        <f t="shared" si="180"/>
        <v>1</v>
      </c>
      <c r="AC198" s="6">
        <f t="shared" si="181"/>
        <v>0.6</v>
      </c>
      <c r="AD198" s="6">
        <f t="shared" si="182"/>
        <v>0.4</v>
      </c>
      <c r="AE198" s="6">
        <f t="shared" si="183"/>
        <v>0.62962962962962965</v>
      </c>
      <c r="AF198" s="3"/>
      <c r="AG198" s="3"/>
      <c r="AH198" s="3"/>
    </row>
    <row r="199" spans="1:34" ht="15.75" x14ac:dyDescent="0.25">
      <c r="A199" s="16">
        <v>2003</v>
      </c>
      <c r="B199" s="3">
        <f t="shared" si="160"/>
        <v>40</v>
      </c>
      <c r="C199" s="6">
        <f t="shared" si="161"/>
        <v>1.25</v>
      </c>
      <c r="D199" s="3">
        <f t="shared" si="162"/>
        <v>22</v>
      </c>
      <c r="E199" s="3">
        <f t="shared" si="163"/>
        <v>17</v>
      </c>
      <c r="F199" s="3">
        <f t="shared" si="164"/>
        <v>2003</v>
      </c>
      <c r="G199" s="7">
        <f t="shared" si="165"/>
        <v>37.5</v>
      </c>
      <c r="H199" s="7">
        <f t="shared" si="166"/>
        <v>83.333333333333329</v>
      </c>
      <c r="I199" s="7">
        <f t="shared" si="167"/>
        <v>54.545454545454547</v>
      </c>
      <c r="J199" s="7">
        <f t="shared" si="168"/>
        <v>56.410256410256409</v>
      </c>
      <c r="K199" s="3">
        <f t="shared" si="169"/>
        <v>2003</v>
      </c>
      <c r="L199" s="12">
        <f t="shared" si="170"/>
        <v>66.666666666666671</v>
      </c>
      <c r="M199" s="12">
        <f t="shared" si="171"/>
        <v>66.666666666666671</v>
      </c>
      <c r="N199" s="12">
        <f t="shared" si="172"/>
        <v>83.333333333333329</v>
      </c>
      <c r="O199" s="12">
        <f t="shared" si="173"/>
        <v>71.428571428571431</v>
      </c>
      <c r="P199" s="12">
        <f t="shared" si="174"/>
        <v>62.5</v>
      </c>
      <c r="Q199" s="12"/>
      <c r="R199" s="12"/>
      <c r="S199" s="12"/>
      <c r="T199" s="12">
        <f t="shared" si="175"/>
        <v>71.794871794871796</v>
      </c>
      <c r="U199" s="3">
        <f t="shared" si="184"/>
        <v>2003</v>
      </c>
      <c r="V199" s="15">
        <f t="shared" si="176"/>
        <v>0.82499999999999996</v>
      </c>
      <c r="W199" s="21">
        <f t="shared" si="177"/>
        <v>1.2307692307692308</v>
      </c>
      <c r="X199" s="7"/>
      <c r="Y199" s="3">
        <v>2003</v>
      </c>
      <c r="Z199" s="6">
        <f t="shared" si="178"/>
        <v>0.33333333333333331</v>
      </c>
      <c r="AA199" s="6">
        <f t="shared" si="179"/>
        <v>0.8571428571428571</v>
      </c>
      <c r="AB199" s="6">
        <f t="shared" si="180"/>
        <v>1.1666666666666667</v>
      </c>
      <c r="AC199" s="6">
        <f t="shared" si="181"/>
        <v>0.5</v>
      </c>
      <c r="AD199" s="6">
        <f t="shared" si="182"/>
        <v>0.88888888888888884</v>
      </c>
      <c r="AE199" s="6">
        <f t="shared" si="183"/>
        <v>0.82499999999999996</v>
      </c>
      <c r="AF199" s="3"/>
      <c r="AG199" s="3"/>
      <c r="AH199" s="3"/>
    </row>
    <row r="200" spans="1:34" ht="15.75" x14ac:dyDescent="0.25">
      <c r="A200" s="16">
        <v>2004</v>
      </c>
      <c r="B200" s="3">
        <f t="shared" si="160"/>
        <v>56</v>
      </c>
      <c r="C200" s="6">
        <f t="shared" si="161"/>
        <v>2</v>
      </c>
      <c r="D200" s="3">
        <f t="shared" si="162"/>
        <v>13</v>
      </c>
      <c r="E200" s="3">
        <f t="shared" si="163"/>
        <v>19</v>
      </c>
      <c r="F200" s="3">
        <f t="shared" si="164"/>
        <v>2004</v>
      </c>
      <c r="G200" s="7">
        <f t="shared" si="165"/>
        <v>45.454545454545453</v>
      </c>
      <c r="H200" s="7">
        <f t="shared" si="166"/>
        <v>42.857142857142854</v>
      </c>
      <c r="I200" s="7">
        <f t="shared" si="167"/>
        <v>35.714285714285715</v>
      </c>
      <c r="J200" s="7">
        <f t="shared" si="168"/>
        <v>40.625</v>
      </c>
      <c r="K200" s="3">
        <f t="shared" si="169"/>
        <v>2004</v>
      </c>
      <c r="L200" s="12">
        <f t="shared" si="170"/>
        <v>66.666666666666671</v>
      </c>
      <c r="M200" s="12">
        <f t="shared" si="171"/>
        <v>66.666666666666671</v>
      </c>
      <c r="N200" s="12">
        <f t="shared" si="172"/>
        <v>50</v>
      </c>
      <c r="O200" s="12">
        <f t="shared" si="173"/>
        <v>42.857142857142854</v>
      </c>
      <c r="P200" s="12">
        <f t="shared" si="174"/>
        <v>62.5</v>
      </c>
      <c r="Q200" s="12"/>
      <c r="R200" s="12"/>
      <c r="S200" s="12"/>
      <c r="T200" s="12">
        <f t="shared" si="175"/>
        <v>56.25</v>
      </c>
      <c r="U200" s="3">
        <f t="shared" si="184"/>
        <v>2004</v>
      </c>
      <c r="V200" s="15">
        <f t="shared" si="176"/>
        <v>0.6071428571428571</v>
      </c>
      <c r="W200" s="21">
        <f t="shared" si="177"/>
        <v>1.2916666666666667</v>
      </c>
      <c r="X200" s="7"/>
      <c r="Y200" s="3">
        <v>2004</v>
      </c>
      <c r="Z200" s="6">
        <f t="shared" si="178"/>
        <v>0.47368421052631576</v>
      </c>
      <c r="AA200" s="6">
        <f t="shared" si="179"/>
        <v>0.25</v>
      </c>
      <c r="AB200" s="6">
        <f t="shared" si="180"/>
        <v>0.5</v>
      </c>
      <c r="AC200" s="6">
        <f t="shared" si="181"/>
        <v>1</v>
      </c>
      <c r="AD200" s="6">
        <f t="shared" si="182"/>
        <v>0.90909090909090906</v>
      </c>
      <c r="AE200" s="6">
        <f t="shared" si="183"/>
        <v>0.6071428571428571</v>
      </c>
      <c r="AF200" s="3"/>
      <c r="AG200" s="3"/>
      <c r="AH200" s="3"/>
    </row>
    <row r="201" spans="1:34" ht="15.75" x14ac:dyDescent="0.25">
      <c r="A201" s="16">
        <v>2005</v>
      </c>
      <c r="B201" s="3">
        <f t="shared" si="160"/>
        <v>42</v>
      </c>
      <c r="C201" s="6">
        <f t="shared" si="161"/>
        <v>1.5555555555555556</v>
      </c>
      <c r="D201" s="3">
        <f t="shared" si="162"/>
        <v>17</v>
      </c>
      <c r="E201" s="3">
        <f t="shared" si="163"/>
        <v>15</v>
      </c>
      <c r="F201" s="3">
        <f t="shared" ref="F201:F208" si="185">A201</f>
        <v>2005</v>
      </c>
      <c r="G201" s="7">
        <f t="shared" si="165"/>
        <v>41.666666666666664</v>
      </c>
      <c r="H201" s="7">
        <f t="shared" si="166"/>
        <v>62.5</v>
      </c>
      <c r="I201" s="7">
        <f t="shared" si="167"/>
        <v>58.333333333333336</v>
      </c>
      <c r="J201" s="7">
        <f t="shared" ref="J201:J208" si="186">100*D201/(D201+E201)</f>
        <v>53.125</v>
      </c>
      <c r="K201" s="3">
        <f t="shared" ref="K201:K208" si="187">F201</f>
        <v>2005</v>
      </c>
      <c r="L201" s="12">
        <f t="shared" si="170"/>
        <v>60</v>
      </c>
      <c r="M201" s="12">
        <f t="shared" si="171"/>
        <v>80</v>
      </c>
      <c r="N201" s="12">
        <f t="shared" si="172"/>
        <v>66.666666666666671</v>
      </c>
      <c r="O201" s="12">
        <f t="shared" si="173"/>
        <v>50</v>
      </c>
      <c r="P201" s="12">
        <f t="shared" si="174"/>
        <v>57.142857142857146</v>
      </c>
      <c r="Q201" s="12"/>
      <c r="R201" s="12"/>
      <c r="S201" s="12"/>
      <c r="T201" s="12">
        <f t="shared" si="175"/>
        <v>62.5</v>
      </c>
      <c r="U201" s="3">
        <f t="shared" ref="U201:U208" si="188">A201</f>
        <v>2005</v>
      </c>
      <c r="V201" s="15">
        <f t="shared" si="176"/>
        <v>0.59523809523809523</v>
      </c>
      <c r="W201" s="21">
        <f t="shared" si="177"/>
        <v>1.0909090909090908</v>
      </c>
      <c r="X201" s="7"/>
      <c r="Y201" s="3">
        <v>2005</v>
      </c>
      <c r="Z201" s="6">
        <f t="shared" si="178"/>
        <v>0.5</v>
      </c>
      <c r="AA201" s="6">
        <f t="shared" si="179"/>
        <v>0.5</v>
      </c>
      <c r="AB201" s="6">
        <f t="shared" si="180"/>
        <v>0.8571428571428571</v>
      </c>
      <c r="AC201" s="6">
        <f t="shared" si="181"/>
        <v>0.4</v>
      </c>
      <c r="AD201" s="6">
        <f t="shared" si="182"/>
        <v>0.42857142857142855</v>
      </c>
      <c r="AE201" s="6">
        <f t="shared" si="183"/>
        <v>0.59523809523809523</v>
      </c>
      <c r="AF201" s="3"/>
      <c r="AG201" s="3"/>
      <c r="AH201" s="3"/>
    </row>
    <row r="202" spans="1:34" ht="15.75" x14ac:dyDescent="0.25">
      <c r="A202" s="16">
        <v>2006</v>
      </c>
      <c r="B202" s="3">
        <f t="shared" si="160"/>
        <v>37</v>
      </c>
      <c r="C202" s="6">
        <f t="shared" si="161"/>
        <v>1.6086956521739131</v>
      </c>
      <c r="D202" s="3">
        <f t="shared" si="162"/>
        <v>16</v>
      </c>
      <c r="E202" s="3">
        <f t="shared" si="163"/>
        <v>14</v>
      </c>
      <c r="F202" s="3">
        <f t="shared" si="185"/>
        <v>2006</v>
      </c>
      <c r="G202" s="7">
        <f t="shared" si="165"/>
        <v>57.142857142857146</v>
      </c>
      <c r="H202" s="7">
        <f t="shared" si="166"/>
        <v>50</v>
      </c>
      <c r="I202" s="7">
        <f t="shared" si="167"/>
        <v>53.333333333333336</v>
      </c>
      <c r="J202" s="7">
        <f t="shared" si="186"/>
        <v>53.333333333333336</v>
      </c>
      <c r="K202" s="3">
        <f t="shared" si="187"/>
        <v>2006</v>
      </c>
      <c r="L202" s="12">
        <f t="shared" si="170"/>
        <v>0</v>
      </c>
      <c r="M202" s="12">
        <f t="shared" si="171"/>
        <v>50</v>
      </c>
      <c r="N202" s="12">
        <f t="shared" si="172"/>
        <v>70</v>
      </c>
      <c r="O202" s="12">
        <f t="shared" si="173"/>
        <v>60</v>
      </c>
      <c r="P202" s="12">
        <f t="shared" si="174"/>
        <v>42.857142857142854</v>
      </c>
      <c r="Q202" s="12"/>
      <c r="R202" s="12"/>
      <c r="S202" s="12"/>
      <c r="T202" s="12">
        <f t="shared" si="175"/>
        <v>50</v>
      </c>
      <c r="U202" s="3">
        <f t="shared" si="188"/>
        <v>2006</v>
      </c>
      <c r="V202" s="15">
        <f t="shared" si="176"/>
        <v>0.3783783783783784</v>
      </c>
      <c r="W202" s="21">
        <f t="shared" si="177"/>
        <v>1.1666666666666667</v>
      </c>
      <c r="X202" s="7"/>
      <c r="Y202" s="3">
        <v>2006</v>
      </c>
      <c r="Z202" s="6">
        <f t="shared" si="178"/>
        <v>0.2</v>
      </c>
      <c r="AA202" s="6">
        <f t="shared" si="179"/>
        <v>1</v>
      </c>
      <c r="AB202" s="6">
        <f t="shared" si="180"/>
        <v>0.375</v>
      </c>
      <c r="AC202" s="6">
        <f t="shared" si="181"/>
        <v>0</v>
      </c>
      <c r="AD202" s="6">
        <f t="shared" si="182"/>
        <v>0.625</v>
      </c>
      <c r="AE202" s="6">
        <f t="shared" si="183"/>
        <v>0.3783783783783784</v>
      </c>
      <c r="AF202" s="3"/>
      <c r="AG202" s="3"/>
      <c r="AH202" s="3"/>
    </row>
    <row r="203" spans="1:34" ht="15.75" x14ac:dyDescent="0.25">
      <c r="A203" s="16">
        <v>2007</v>
      </c>
      <c r="B203" s="3">
        <f t="shared" si="160"/>
        <v>34</v>
      </c>
      <c r="C203" s="6">
        <f t="shared" si="161"/>
        <v>0.94444444444444442</v>
      </c>
      <c r="D203" s="3">
        <f t="shared" si="162"/>
        <v>13</v>
      </c>
      <c r="E203" s="23">
        <f t="shared" si="163"/>
        <v>8</v>
      </c>
      <c r="F203" s="3">
        <f t="shared" si="185"/>
        <v>2007</v>
      </c>
      <c r="G203" s="7">
        <f t="shared" si="165"/>
        <v>42.857142857142854</v>
      </c>
      <c r="H203" s="7">
        <f t="shared" si="166"/>
        <v>66.666666666666671</v>
      </c>
      <c r="I203" s="7">
        <f t="shared" si="167"/>
        <v>72.727272727272734</v>
      </c>
      <c r="J203" s="26">
        <f t="shared" si="186"/>
        <v>61.904761904761905</v>
      </c>
      <c r="K203" s="3">
        <f t="shared" si="187"/>
        <v>2007</v>
      </c>
      <c r="L203" s="12">
        <f t="shared" si="170"/>
        <v>75</v>
      </c>
      <c r="M203" s="12">
        <f t="shared" si="171"/>
        <v>50</v>
      </c>
      <c r="N203" s="27">
        <f t="shared" si="172"/>
        <v>42.857142857142854</v>
      </c>
      <c r="O203" s="27">
        <f t="shared" si="173"/>
        <v>0</v>
      </c>
      <c r="P203" s="27">
        <f t="shared" si="174"/>
        <v>40</v>
      </c>
      <c r="Q203" s="12"/>
      <c r="R203" s="12"/>
      <c r="S203" s="12"/>
      <c r="T203" s="12">
        <f t="shared" si="175"/>
        <v>47.61904761904762</v>
      </c>
      <c r="U203" s="3">
        <f t="shared" si="188"/>
        <v>2007</v>
      </c>
      <c r="V203" s="15">
        <f t="shared" si="176"/>
        <v>0.67647058823529416</v>
      </c>
      <c r="W203" s="28">
        <f t="shared" si="177"/>
        <v>1</v>
      </c>
      <c r="X203" s="7"/>
      <c r="Y203" s="3">
        <v>2007</v>
      </c>
      <c r="Z203" s="6">
        <f t="shared" si="178"/>
        <v>0.5</v>
      </c>
      <c r="AA203" s="6">
        <f t="shared" si="179"/>
        <v>0.875</v>
      </c>
      <c r="AB203" s="6">
        <f t="shared" si="180"/>
        <v>0.8</v>
      </c>
      <c r="AC203" s="6">
        <f t="shared" si="181"/>
        <v>1</v>
      </c>
      <c r="AD203" s="6">
        <f t="shared" si="182"/>
        <v>0.42857142857142855</v>
      </c>
      <c r="AE203" s="6">
        <f t="shared" si="183"/>
        <v>0.67647058823529416</v>
      </c>
      <c r="AF203" s="3"/>
      <c r="AG203" s="3"/>
      <c r="AH203" s="3"/>
    </row>
    <row r="204" spans="1:34" ht="15.75" x14ac:dyDescent="0.25">
      <c r="A204" s="16">
        <v>2008</v>
      </c>
      <c r="B204" s="3">
        <f t="shared" si="160"/>
        <v>68</v>
      </c>
      <c r="C204" s="6">
        <f t="shared" si="161"/>
        <v>2.193548387096774</v>
      </c>
      <c r="D204" s="3">
        <f t="shared" si="162"/>
        <v>12</v>
      </c>
      <c r="E204" s="3">
        <f t="shared" si="163"/>
        <v>13</v>
      </c>
      <c r="F204" s="3">
        <f t="shared" si="185"/>
        <v>2008</v>
      </c>
      <c r="G204" s="7">
        <f t="shared" si="165"/>
        <v>42.857142857142854</v>
      </c>
      <c r="H204" s="7">
        <f t="shared" si="166"/>
        <v>57.142857142857146</v>
      </c>
      <c r="I204" s="7">
        <f t="shared" si="167"/>
        <v>45.454545454545453</v>
      </c>
      <c r="J204" s="7">
        <f t="shared" si="186"/>
        <v>48</v>
      </c>
      <c r="K204" s="3">
        <f t="shared" si="187"/>
        <v>2008</v>
      </c>
      <c r="L204" s="12">
        <f t="shared" si="170"/>
        <v>66.666666666666671</v>
      </c>
      <c r="M204" s="12">
        <f t="shared" si="171"/>
        <v>50</v>
      </c>
      <c r="N204" s="12">
        <f t="shared" si="172"/>
        <v>62.5</v>
      </c>
      <c r="O204" s="12">
        <f t="shared" si="173"/>
        <v>60</v>
      </c>
      <c r="P204" s="12">
        <f t="shared" si="174"/>
        <v>40</v>
      </c>
      <c r="Q204" s="12"/>
      <c r="R204" s="12"/>
      <c r="S204" s="12"/>
      <c r="T204" s="12">
        <f t="shared" si="175"/>
        <v>56</v>
      </c>
      <c r="U204" s="3">
        <f t="shared" si="188"/>
        <v>2008</v>
      </c>
      <c r="V204" s="15">
        <f t="shared" si="176"/>
        <v>0.52941176470588236</v>
      </c>
      <c r="W204" s="21">
        <f t="shared" si="177"/>
        <v>1.064516129032258</v>
      </c>
      <c r="X204" s="7"/>
      <c r="Y204" s="3">
        <v>2008</v>
      </c>
      <c r="Z204" s="6">
        <f t="shared" si="178"/>
        <v>0.53846153846153844</v>
      </c>
      <c r="AA204" s="6">
        <f t="shared" si="179"/>
        <v>0.23529411764705882</v>
      </c>
      <c r="AB204" s="6">
        <f t="shared" si="180"/>
        <v>0.7142857142857143</v>
      </c>
      <c r="AC204" s="6">
        <f t="shared" si="181"/>
        <v>0.66666666666666663</v>
      </c>
      <c r="AD204" s="6">
        <f t="shared" si="182"/>
        <v>0.75</v>
      </c>
      <c r="AE204" s="6">
        <f t="shared" si="183"/>
        <v>0.52941176470588236</v>
      </c>
      <c r="AF204" s="3"/>
      <c r="AG204" s="3"/>
      <c r="AH204" s="3"/>
    </row>
    <row r="205" spans="1:34" ht="15.75" x14ac:dyDescent="0.25">
      <c r="A205" s="16">
        <v>2009</v>
      </c>
      <c r="B205" s="3">
        <f t="shared" si="160"/>
        <v>62</v>
      </c>
      <c r="C205" s="6">
        <f t="shared" si="161"/>
        <v>0.89855072463768115</v>
      </c>
      <c r="D205" s="3">
        <f t="shared" ref="D205:E208" si="189">K174+M174+O174</f>
        <v>26</v>
      </c>
      <c r="E205" s="3">
        <f t="shared" si="189"/>
        <v>13</v>
      </c>
      <c r="F205" s="3">
        <f t="shared" si="185"/>
        <v>2009</v>
      </c>
      <c r="G205" s="7">
        <f t="shared" si="165"/>
        <v>54.545454545454547</v>
      </c>
      <c r="H205" s="7">
        <f t="shared" si="166"/>
        <v>80</v>
      </c>
      <c r="I205" s="7">
        <f t="shared" si="167"/>
        <v>61.53846153846154</v>
      </c>
      <c r="J205" s="7">
        <f t="shared" si="186"/>
        <v>66.666666666666671</v>
      </c>
      <c r="K205" s="3">
        <f t="shared" si="187"/>
        <v>2009</v>
      </c>
      <c r="L205" s="12">
        <f t="shared" si="170"/>
        <v>66.666666666666671</v>
      </c>
      <c r="M205" s="12">
        <f t="shared" si="171"/>
        <v>66.666666666666671</v>
      </c>
      <c r="N205" s="12">
        <f t="shared" si="172"/>
        <v>63.636363636363633</v>
      </c>
      <c r="O205" s="12">
        <f t="shared" si="173"/>
        <v>66.666666666666671</v>
      </c>
      <c r="P205" s="12">
        <f t="shared" si="174"/>
        <v>71.428571428571431</v>
      </c>
      <c r="Q205" s="12"/>
      <c r="R205" s="12"/>
      <c r="S205" s="12"/>
      <c r="T205" s="12">
        <f t="shared" si="175"/>
        <v>66.666666666666671</v>
      </c>
      <c r="U205" s="3">
        <f t="shared" si="188"/>
        <v>2009</v>
      </c>
      <c r="V205" s="15">
        <f t="shared" si="176"/>
        <v>0.64516129032258063</v>
      </c>
      <c r="W205" s="21">
        <f t="shared" si="177"/>
        <v>1.1515151515151516</v>
      </c>
      <c r="X205" s="7"/>
      <c r="Y205" s="3">
        <v>2008</v>
      </c>
      <c r="Z205" s="6">
        <f t="shared" si="178"/>
        <v>0.52941176470588236</v>
      </c>
      <c r="AA205" s="6">
        <f t="shared" si="179"/>
        <v>0.4</v>
      </c>
      <c r="AB205" s="6">
        <f t="shared" si="180"/>
        <v>0.69230769230769229</v>
      </c>
      <c r="AC205" s="6">
        <f t="shared" si="181"/>
        <v>0.6428571428571429</v>
      </c>
      <c r="AD205" s="6">
        <f t="shared" si="182"/>
        <v>1.125</v>
      </c>
      <c r="AE205" s="6">
        <f t="shared" si="183"/>
        <v>0.64516129032258063</v>
      </c>
      <c r="AF205" s="3"/>
      <c r="AG205" s="3"/>
      <c r="AH205" s="3"/>
    </row>
    <row r="206" spans="1:34" ht="15.75" x14ac:dyDescent="0.25">
      <c r="A206" s="16">
        <v>2010</v>
      </c>
      <c r="B206" s="3">
        <f t="shared" si="160"/>
        <v>42</v>
      </c>
      <c r="C206" s="6">
        <f t="shared" si="161"/>
        <v>1.5555555555555556</v>
      </c>
      <c r="D206" s="3">
        <f t="shared" si="189"/>
        <v>12</v>
      </c>
      <c r="E206" s="3">
        <f t="shared" si="189"/>
        <v>24</v>
      </c>
      <c r="F206" s="3">
        <f t="shared" si="185"/>
        <v>2010</v>
      </c>
      <c r="G206" s="7">
        <f t="shared" si="165"/>
        <v>10</v>
      </c>
      <c r="H206" s="7">
        <f t="shared" si="166"/>
        <v>33.333333333333336</v>
      </c>
      <c r="I206" s="7">
        <f t="shared" si="167"/>
        <v>47.058823529411768</v>
      </c>
      <c r="J206" s="7">
        <f t="shared" si="186"/>
        <v>33.333333333333336</v>
      </c>
      <c r="K206" s="3">
        <f t="shared" si="187"/>
        <v>2010</v>
      </c>
      <c r="L206" s="12">
        <f t="shared" si="170"/>
        <v>71.428571428571431</v>
      </c>
      <c r="M206" s="12">
        <f t="shared" si="171"/>
        <v>40</v>
      </c>
      <c r="N206" s="12">
        <f t="shared" si="172"/>
        <v>50</v>
      </c>
      <c r="O206" s="12">
        <f t="shared" si="173"/>
        <v>50</v>
      </c>
      <c r="P206" s="12">
        <f t="shared" si="174"/>
        <v>50</v>
      </c>
      <c r="Q206" s="12"/>
      <c r="R206" s="12"/>
      <c r="S206" s="12"/>
      <c r="T206" s="12">
        <f t="shared" si="175"/>
        <v>52.777777777777779</v>
      </c>
      <c r="U206" s="3">
        <f t="shared" si="188"/>
        <v>2010</v>
      </c>
      <c r="V206" s="15">
        <f t="shared" si="176"/>
        <v>0.52380952380952384</v>
      </c>
      <c r="W206" s="21">
        <f t="shared" si="177"/>
        <v>1.0526315789473684</v>
      </c>
      <c r="X206" s="7"/>
      <c r="Y206" s="3">
        <v>2008</v>
      </c>
      <c r="Z206" s="6">
        <f t="shared" si="178"/>
        <v>1</v>
      </c>
      <c r="AA206" s="6">
        <f t="shared" si="179"/>
        <v>0.5</v>
      </c>
      <c r="AB206" s="6">
        <f t="shared" si="180"/>
        <v>0.54545454545454541</v>
      </c>
      <c r="AC206" s="6">
        <f t="shared" si="181"/>
        <v>0.16666666666666666</v>
      </c>
      <c r="AD206" s="6">
        <f t="shared" si="182"/>
        <v>0.75</v>
      </c>
      <c r="AE206" s="6">
        <f t="shared" si="183"/>
        <v>0.52380952380952384</v>
      </c>
      <c r="AF206" s="3"/>
      <c r="AG206" s="3"/>
      <c r="AH206" s="3"/>
    </row>
    <row r="207" spans="1:34" ht="15.75" x14ac:dyDescent="0.25">
      <c r="A207" s="16">
        <v>2011</v>
      </c>
      <c r="B207" s="3">
        <f t="shared" si="160"/>
        <v>47</v>
      </c>
      <c r="C207" s="6">
        <f t="shared" si="161"/>
        <v>1.3823529411764706</v>
      </c>
      <c r="D207" s="3">
        <f t="shared" si="189"/>
        <v>15</v>
      </c>
      <c r="E207" s="3">
        <f t="shared" si="189"/>
        <v>18</v>
      </c>
      <c r="F207" s="3">
        <f t="shared" si="185"/>
        <v>2011</v>
      </c>
      <c r="G207" s="7">
        <f t="shared" si="165"/>
        <v>33.333333333333336</v>
      </c>
      <c r="H207" s="7">
        <f t="shared" si="166"/>
        <v>46.666666666666664</v>
      </c>
      <c r="I207" s="7">
        <f t="shared" si="167"/>
        <v>50</v>
      </c>
      <c r="J207" s="7">
        <f t="shared" si="186"/>
        <v>45.454545454545453</v>
      </c>
      <c r="K207" s="3">
        <f t="shared" si="187"/>
        <v>2011</v>
      </c>
      <c r="L207" s="12">
        <f t="shared" si="170"/>
        <v>66.666666666666671</v>
      </c>
      <c r="M207" s="12">
        <f t="shared" si="171"/>
        <v>66.666666666666671</v>
      </c>
      <c r="N207" s="12">
        <f t="shared" si="172"/>
        <v>61.53846153846154</v>
      </c>
      <c r="O207" s="12">
        <f t="shared" si="173"/>
        <v>66.666666666666671</v>
      </c>
      <c r="P207" s="12">
        <f t="shared" si="174"/>
        <v>62.5</v>
      </c>
      <c r="Q207" s="12"/>
      <c r="R207" s="12"/>
      <c r="S207" s="12"/>
      <c r="T207" s="12">
        <f t="shared" si="175"/>
        <v>63.636363636363633</v>
      </c>
      <c r="U207" s="3">
        <f t="shared" si="188"/>
        <v>2011</v>
      </c>
      <c r="V207" s="15">
        <f t="shared" si="176"/>
        <v>0.36170212765957449</v>
      </c>
      <c r="W207" s="21">
        <f t="shared" si="177"/>
        <v>1</v>
      </c>
      <c r="X207" s="7"/>
      <c r="Y207" s="3">
        <v>2008</v>
      </c>
      <c r="Z207" s="6">
        <f t="shared" si="178"/>
        <v>0.5</v>
      </c>
      <c r="AA207" s="6">
        <f t="shared" si="179"/>
        <v>0.41666666666666669</v>
      </c>
      <c r="AB207" s="6">
        <f t="shared" si="180"/>
        <v>0.33333333333333331</v>
      </c>
      <c r="AC207" s="6">
        <f t="shared" si="181"/>
        <v>0.14285714285714285</v>
      </c>
      <c r="AD207" s="6">
        <f t="shared" si="182"/>
        <v>0.36363636363636365</v>
      </c>
      <c r="AE207" s="6">
        <f t="shared" si="183"/>
        <v>0.36170212765957449</v>
      </c>
      <c r="AF207" s="3"/>
      <c r="AG207" s="3"/>
      <c r="AH207" s="3"/>
    </row>
    <row r="208" spans="1:34" ht="15.75" x14ac:dyDescent="0.25">
      <c r="A208" s="16">
        <v>2012</v>
      </c>
      <c r="B208" s="3">
        <f t="shared" si="160"/>
        <v>27</v>
      </c>
      <c r="C208" s="6">
        <f t="shared" si="161"/>
        <v>0.9642857142857143</v>
      </c>
      <c r="D208" s="3">
        <f t="shared" si="189"/>
        <v>14</v>
      </c>
      <c r="E208" s="3">
        <f t="shared" si="189"/>
        <v>9</v>
      </c>
      <c r="F208" s="3">
        <f t="shared" si="185"/>
        <v>2012</v>
      </c>
      <c r="G208" s="7">
        <f t="shared" si="165"/>
        <v>75</v>
      </c>
      <c r="H208" s="7">
        <f t="shared" si="166"/>
        <v>55.555555555555557</v>
      </c>
      <c r="I208" s="7">
        <f t="shared" si="167"/>
        <v>60</v>
      </c>
      <c r="J208" s="7">
        <f t="shared" si="186"/>
        <v>60.869565217391305</v>
      </c>
      <c r="K208" s="3">
        <f t="shared" si="187"/>
        <v>2012</v>
      </c>
      <c r="L208" s="12">
        <f t="shared" si="170"/>
        <v>33.333333333333336</v>
      </c>
      <c r="M208" s="12">
        <f t="shared" si="171"/>
        <v>50</v>
      </c>
      <c r="N208" s="12">
        <f t="shared" si="172"/>
        <v>62.5</v>
      </c>
      <c r="O208" s="12">
        <f t="shared" si="173"/>
        <v>60</v>
      </c>
      <c r="P208" s="12">
        <f t="shared" si="174"/>
        <v>60</v>
      </c>
      <c r="Q208" s="12"/>
      <c r="R208" s="12"/>
      <c r="S208" s="12"/>
      <c r="T208" s="12">
        <f t="shared" si="175"/>
        <v>56.521739130434781</v>
      </c>
      <c r="U208" s="3">
        <f t="shared" si="188"/>
        <v>2012</v>
      </c>
      <c r="V208" s="15">
        <f t="shared" si="176"/>
        <v>0.51851851851851849</v>
      </c>
      <c r="W208" s="21">
        <f t="shared" si="177"/>
        <v>1.1818181818181819</v>
      </c>
      <c r="X208" s="7"/>
      <c r="Y208" s="3">
        <v>2008</v>
      </c>
      <c r="Z208" s="6">
        <f t="shared" si="178"/>
        <v>0.2</v>
      </c>
      <c r="AA208" s="6">
        <f t="shared" si="179"/>
        <v>0.2</v>
      </c>
      <c r="AB208" s="6">
        <f t="shared" si="180"/>
        <v>0.66666666666666663</v>
      </c>
      <c r="AC208" s="6">
        <f t="shared" si="181"/>
        <v>1.25</v>
      </c>
      <c r="AD208" s="6">
        <f t="shared" si="182"/>
        <v>0.25</v>
      </c>
      <c r="AE208" s="6">
        <f t="shared" si="183"/>
        <v>0.51851851851851849</v>
      </c>
      <c r="AF208" s="3"/>
      <c r="AG208" s="3"/>
      <c r="AH208" s="3"/>
    </row>
    <row r="209" spans="1:34" ht="15.75" x14ac:dyDescent="0.25">
      <c r="A209" s="16">
        <v>2013</v>
      </c>
      <c r="B209" s="3">
        <f t="shared" ref="B209:B212" si="190">SUM(E178:G178)</f>
        <v>32</v>
      </c>
      <c r="C209" s="6">
        <f t="shared" ref="C209:C212" si="191">B209/D178</f>
        <v>1.1851851851851851</v>
      </c>
      <c r="D209" s="3">
        <f t="shared" ref="D209:D212" si="192">K178+M178+O178</f>
        <v>14</v>
      </c>
      <c r="E209" s="30">
        <f t="shared" ref="E209:E212" si="193">L178+N178+P178</f>
        <v>6</v>
      </c>
      <c r="F209" s="3">
        <f t="shared" ref="F209:F212" si="194">A209</f>
        <v>2013</v>
      </c>
      <c r="G209" s="7">
        <f t="shared" ref="G209:G212" si="195">100*K178/(K178+L178)</f>
        <v>66.666666666666671</v>
      </c>
      <c r="H209" s="7">
        <f t="shared" ref="H209:H212" si="196">100*M178/(M178+N178)</f>
        <v>83.333333333333329</v>
      </c>
      <c r="I209" s="7">
        <f t="shared" ref="I209:I212" si="197">100*O178/(O178+P178)</f>
        <v>62.5</v>
      </c>
      <c r="J209" s="34">
        <f t="shared" ref="J209:J212" si="198">100*D209/(D209+E209)</f>
        <v>70</v>
      </c>
      <c r="K209" s="3">
        <f t="shared" ref="K209:K212" si="199">F209</f>
        <v>2013</v>
      </c>
      <c r="L209" s="12">
        <f t="shared" ref="L209:L212" si="200">Z27</f>
        <v>66.666666666666671</v>
      </c>
      <c r="M209" s="12" t="e">
        <f t="shared" ref="M209:M212" si="201">Z58</f>
        <v>#DIV/0!</v>
      </c>
      <c r="N209" s="12">
        <f t="shared" ref="N209:N212" si="202">Z88</f>
        <v>57.142857142857146</v>
      </c>
      <c r="O209" s="12">
        <f t="shared" ref="O209:O212" si="203">Z118</f>
        <v>60</v>
      </c>
      <c r="P209" s="12">
        <f t="shared" ref="P209:P212" si="204">Z148</f>
        <v>60</v>
      </c>
      <c r="Q209" s="12"/>
      <c r="R209" s="12"/>
      <c r="S209" s="12"/>
      <c r="T209" s="12">
        <f t="shared" ref="T209:T212" si="205">Z178</f>
        <v>60</v>
      </c>
      <c r="U209" s="3">
        <f t="shared" ref="U209:U212" si="206">A209</f>
        <v>2013</v>
      </c>
      <c r="V209" s="15">
        <f t="shared" ref="V209:V212" si="207">H178/B209</f>
        <v>0.59375</v>
      </c>
      <c r="W209" s="21">
        <f t="shared" ref="W209:W212" si="208">+(F178+2*G178)/(F178+G178)</f>
        <v>1.1176470588235294</v>
      </c>
      <c r="X209" s="7"/>
      <c r="Y209" s="3">
        <v>2008</v>
      </c>
      <c r="Z209" s="6">
        <f t="shared" ref="Z209:Z212" si="209">$H27/($E27+$F27+$G27)</f>
        <v>0.5</v>
      </c>
      <c r="AA209" s="6">
        <f t="shared" ref="AA209:AA212" si="210">$H58/($E58+$F58+$G58)</f>
        <v>1</v>
      </c>
      <c r="AB209" s="6">
        <f t="shared" ref="AB209:AB212" si="211">$H88/($E88+$F88+$G88)</f>
        <v>1.25</v>
      </c>
      <c r="AC209" s="6">
        <f t="shared" ref="AC209:AC212" si="212">$H118/($E118+$F118+$G118)</f>
        <v>0.5</v>
      </c>
      <c r="AD209" s="6">
        <f t="shared" ref="AD209:AD212" si="213">$H148/($E148+$F148+$G148)</f>
        <v>0.45454545454545453</v>
      </c>
      <c r="AE209" s="6">
        <f t="shared" ref="AE209:AE212" si="214">$H178/($E178+$F178+$G178)</f>
        <v>0.59375</v>
      </c>
      <c r="AF209" s="3"/>
      <c r="AG209" s="3"/>
      <c r="AH209" s="3"/>
    </row>
    <row r="210" spans="1:34" ht="15.75" x14ac:dyDescent="0.25">
      <c r="A210" s="16">
        <v>2014</v>
      </c>
      <c r="B210" s="3">
        <f t="shared" si="190"/>
        <v>20</v>
      </c>
      <c r="C210" s="6">
        <f t="shared" si="191"/>
        <v>1.3333333333333333</v>
      </c>
      <c r="D210" s="3">
        <f t="shared" si="192"/>
        <v>5</v>
      </c>
      <c r="E210" s="3">
        <f t="shared" si="193"/>
        <v>4</v>
      </c>
      <c r="F210" s="3">
        <f t="shared" si="194"/>
        <v>2014</v>
      </c>
      <c r="G210" s="7">
        <f t="shared" si="195"/>
        <v>0</v>
      </c>
      <c r="H210" s="7">
        <f t="shared" si="196"/>
        <v>100</v>
      </c>
      <c r="I210" s="7">
        <f t="shared" si="197"/>
        <v>25</v>
      </c>
      <c r="J210" s="7">
        <f t="shared" si="198"/>
        <v>55.555555555555557</v>
      </c>
      <c r="K210" s="3">
        <f t="shared" si="199"/>
        <v>2014</v>
      </c>
      <c r="L210" s="12">
        <f t="shared" si="200"/>
        <v>50</v>
      </c>
      <c r="M210" s="12" t="e">
        <f t="shared" si="201"/>
        <v>#DIV/0!</v>
      </c>
      <c r="N210" s="12">
        <f t="shared" si="202"/>
        <v>40</v>
      </c>
      <c r="O210" s="12">
        <f t="shared" si="203"/>
        <v>100</v>
      </c>
      <c r="P210" s="12">
        <f t="shared" si="204"/>
        <v>100</v>
      </c>
      <c r="Q210" s="12"/>
      <c r="R210" s="12"/>
      <c r="S210" s="12"/>
      <c r="T210" s="12">
        <f t="shared" si="205"/>
        <v>55.555555555555557</v>
      </c>
      <c r="U210" s="3">
        <f t="shared" si="206"/>
        <v>2014</v>
      </c>
      <c r="V210" s="15">
        <f t="shared" si="207"/>
        <v>0.3</v>
      </c>
      <c r="W210" s="21">
        <f t="shared" si="208"/>
        <v>1</v>
      </c>
      <c r="X210" s="7"/>
      <c r="Y210" s="3">
        <v>2008</v>
      </c>
      <c r="Z210" s="6">
        <f t="shared" si="209"/>
        <v>0.16666666666666666</v>
      </c>
      <c r="AA210" s="6">
        <f t="shared" si="210"/>
        <v>0</v>
      </c>
      <c r="AB210" s="6">
        <f t="shared" si="211"/>
        <v>0.5</v>
      </c>
      <c r="AC210" s="6">
        <f t="shared" si="212"/>
        <v>0</v>
      </c>
      <c r="AD210" s="6">
        <f t="shared" si="213"/>
        <v>0.6</v>
      </c>
      <c r="AE210" s="6">
        <f t="shared" si="214"/>
        <v>0.3</v>
      </c>
      <c r="AF210" s="3"/>
      <c r="AG210" s="3"/>
      <c r="AH210" s="3"/>
    </row>
    <row r="211" spans="1:34" ht="15.75" x14ac:dyDescent="0.25">
      <c r="A211" s="16">
        <v>2015</v>
      </c>
      <c r="B211" s="3">
        <f t="shared" si="190"/>
        <v>0</v>
      </c>
      <c r="C211" s="6" t="e">
        <f t="shared" si="191"/>
        <v>#DIV/0!</v>
      </c>
      <c r="D211" s="3">
        <f t="shared" si="192"/>
        <v>0</v>
      </c>
      <c r="E211" s="3">
        <f t="shared" si="193"/>
        <v>0</v>
      </c>
      <c r="F211" s="3">
        <f t="shared" si="194"/>
        <v>2015</v>
      </c>
      <c r="G211" s="7" t="e">
        <f t="shared" si="195"/>
        <v>#DIV/0!</v>
      </c>
      <c r="H211" s="7" t="e">
        <f t="shared" si="196"/>
        <v>#DIV/0!</v>
      </c>
      <c r="I211" s="7" t="e">
        <f t="shared" si="197"/>
        <v>#DIV/0!</v>
      </c>
      <c r="J211" s="7" t="e">
        <f t="shared" si="198"/>
        <v>#DIV/0!</v>
      </c>
      <c r="K211" s="3">
        <f t="shared" si="199"/>
        <v>2015</v>
      </c>
      <c r="L211" s="12" t="e">
        <f t="shared" si="200"/>
        <v>#DIV/0!</v>
      </c>
      <c r="M211" s="12" t="e">
        <f t="shared" si="201"/>
        <v>#DIV/0!</v>
      </c>
      <c r="N211" s="12" t="e">
        <f t="shared" si="202"/>
        <v>#DIV/0!</v>
      </c>
      <c r="O211" s="12" t="e">
        <f t="shared" si="203"/>
        <v>#DIV/0!</v>
      </c>
      <c r="P211" s="12" t="e">
        <f t="shared" si="204"/>
        <v>#DIV/0!</v>
      </c>
      <c r="Q211" s="12"/>
      <c r="R211" s="12"/>
      <c r="S211" s="12"/>
      <c r="T211" s="12" t="e">
        <f t="shared" si="205"/>
        <v>#DIV/0!</v>
      </c>
      <c r="U211" s="3">
        <f t="shared" si="206"/>
        <v>2015</v>
      </c>
      <c r="V211" s="15" t="e">
        <f t="shared" si="207"/>
        <v>#DIV/0!</v>
      </c>
      <c r="W211" s="21" t="e">
        <f t="shared" si="208"/>
        <v>#DIV/0!</v>
      </c>
      <c r="X211" s="7"/>
      <c r="Y211" s="3">
        <v>2008</v>
      </c>
      <c r="Z211" s="6" t="e">
        <f t="shared" si="209"/>
        <v>#DIV/0!</v>
      </c>
      <c r="AA211" s="6" t="e">
        <f t="shared" si="210"/>
        <v>#DIV/0!</v>
      </c>
      <c r="AB211" s="6" t="e">
        <f t="shared" si="211"/>
        <v>#DIV/0!</v>
      </c>
      <c r="AC211" s="6" t="e">
        <f t="shared" si="212"/>
        <v>#DIV/0!</v>
      </c>
      <c r="AD211" s="6" t="e">
        <f t="shared" si="213"/>
        <v>#DIV/0!</v>
      </c>
      <c r="AE211" s="6" t="e">
        <f t="shared" si="214"/>
        <v>#DIV/0!</v>
      </c>
      <c r="AF211" s="3"/>
      <c r="AG211" s="3"/>
      <c r="AH211" s="3"/>
    </row>
    <row r="212" spans="1:34" ht="15.75" x14ac:dyDescent="0.25">
      <c r="A212" s="16">
        <v>2016</v>
      </c>
      <c r="B212" s="3">
        <f t="shared" si="190"/>
        <v>0</v>
      </c>
      <c r="C212" s="6" t="e">
        <f t="shared" si="191"/>
        <v>#DIV/0!</v>
      </c>
      <c r="D212" s="3">
        <f t="shared" si="192"/>
        <v>0</v>
      </c>
      <c r="E212" s="3">
        <f t="shared" si="193"/>
        <v>0</v>
      </c>
      <c r="F212" s="3">
        <f t="shared" si="194"/>
        <v>2016</v>
      </c>
      <c r="G212" s="7" t="e">
        <f t="shared" si="195"/>
        <v>#DIV/0!</v>
      </c>
      <c r="H212" s="7" t="e">
        <f t="shared" si="196"/>
        <v>#DIV/0!</v>
      </c>
      <c r="I212" s="7" t="e">
        <f t="shared" si="197"/>
        <v>#DIV/0!</v>
      </c>
      <c r="J212" s="7" t="e">
        <f t="shared" si="198"/>
        <v>#DIV/0!</v>
      </c>
      <c r="K212" s="3">
        <f t="shared" si="199"/>
        <v>2016</v>
      </c>
      <c r="L212" s="12" t="e">
        <f t="shared" si="200"/>
        <v>#DIV/0!</v>
      </c>
      <c r="M212" s="12" t="e">
        <f t="shared" si="201"/>
        <v>#DIV/0!</v>
      </c>
      <c r="N212" s="12" t="e">
        <f t="shared" si="202"/>
        <v>#DIV/0!</v>
      </c>
      <c r="O212" s="12" t="e">
        <f t="shared" si="203"/>
        <v>#DIV/0!</v>
      </c>
      <c r="P212" s="12" t="e">
        <f t="shared" si="204"/>
        <v>#DIV/0!</v>
      </c>
      <c r="Q212" s="12"/>
      <c r="R212" s="12"/>
      <c r="S212" s="12"/>
      <c r="T212" s="12" t="e">
        <f t="shared" si="205"/>
        <v>#DIV/0!</v>
      </c>
      <c r="U212" s="3">
        <f t="shared" si="206"/>
        <v>2016</v>
      </c>
      <c r="V212" s="15" t="e">
        <f t="shared" si="207"/>
        <v>#DIV/0!</v>
      </c>
      <c r="W212" s="21" t="e">
        <f t="shared" si="208"/>
        <v>#DIV/0!</v>
      </c>
      <c r="X212" s="7"/>
      <c r="Y212" s="3">
        <v>2008</v>
      </c>
      <c r="Z212" s="6" t="e">
        <f t="shared" si="209"/>
        <v>#DIV/0!</v>
      </c>
      <c r="AA212" s="6" t="e">
        <f t="shared" si="210"/>
        <v>#DIV/0!</v>
      </c>
      <c r="AB212" s="6" t="e">
        <f t="shared" si="211"/>
        <v>#DIV/0!</v>
      </c>
      <c r="AC212" s="6" t="e">
        <f t="shared" si="212"/>
        <v>#DIV/0!</v>
      </c>
      <c r="AD212" s="6" t="e">
        <f t="shared" si="213"/>
        <v>#DIV/0!</v>
      </c>
      <c r="AE212" s="6" t="e">
        <f t="shared" si="214"/>
        <v>#DIV/0!</v>
      </c>
      <c r="AF212" s="3"/>
      <c r="AG212" s="3"/>
      <c r="AH212" s="3"/>
    </row>
    <row r="213" spans="1:34" ht="15.75" x14ac:dyDescent="0.25">
      <c r="A213" s="16"/>
      <c r="B213" s="3"/>
      <c r="C213" s="6"/>
      <c r="D213" s="3"/>
      <c r="E213" s="3"/>
      <c r="F213" s="3"/>
      <c r="G213" s="7"/>
      <c r="H213" s="7"/>
      <c r="I213" s="7"/>
      <c r="J213" s="7"/>
      <c r="K213" s="3"/>
      <c r="L213" s="12"/>
      <c r="M213" s="12"/>
      <c r="N213" s="12"/>
      <c r="O213" s="12"/>
      <c r="P213" s="12"/>
      <c r="Q213" s="12"/>
      <c r="R213" s="12"/>
      <c r="S213" s="12"/>
      <c r="T213" s="12"/>
      <c r="U213" s="3"/>
      <c r="V213" s="15"/>
      <c r="W213" s="21"/>
      <c r="X213" s="7"/>
      <c r="Y213" s="3"/>
      <c r="Z213" s="8"/>
      <c r="AA213" s="6"/>
      <c r="AB213" s="6"/>
      <c r="AC213" s="3"/>
      <c r="AD213" s="3"/>
      <c r="AE213" s="3"/>
      <c r="AF213" s="3"/>
      <c r="AG213" s="3"/>
      <c r="AH213" s="3"/>
    </row>
    <row r="214" spans="1:34" x14ac:dyDescent="0.2">
      <c r="B214" s="3"/>
      <c r="C214" s="6"/>
      <c r="D214" s="3"/>
      <c r="E214" s="3"/>
      <c r="F214" s="3"/>
      <c r="G214" s="7"/>
      <c r="H214" s="7"/>
      <c r="I214" s="7"/>
      <c r="J214" s="7"/>
      <c r="K214" s="3"/>
      <c r="L214" s="12"/>
      <c r="M214" s="12"/>
      <c r="N214" s="12"/>
      <c r="O214" s="12"/>
      <c r="P214" s="12"/>
      <c r="Q214" s="12"/>
      <c r="R214" s="12"/>
      <c r="S214" s="12"/>
      <c r="T214" s="12"/>
      <c r="U214" s="3"/>
      <c r="V214" s="15"/>
      <c r="W214" s="21"/>
      <c r="X214" s="7"/>
      <c r="Y214" s="3"/>
      <c r="Z214" s="8"/>
      <c r="AA214" s="6"/>
      <c r="AB214" s="6"/>
      <c r="AC214" s="3"/>
      <c r="AD214" s="3"/>
      <c r="AE214" s="3"/>
      <c r="AF214" s="3"/>
      <c r="AG214" s="3"/>
      <c r="AH214" s="3"/>
    </row>
    <row r="215" spans="1:34" x14ac:dyDescent="0.2">
      <c r="B215" s="3"/>
      <c r="C215" s="3"/>
      <c r="D215" s="3"/>
      <c r="E215" s="3"/>
      <c r="F215" s="3"/>
      <c r="G215" s="3"/>
      <c r="H215" s="3"/>
      <c r="I215" s="3"/>
      <c r="J215" s="3"/>
      <c r="L215" s="3"/>
      <c r="M215" s="7"/>
      <c r="N215" s="7"/>
      <c r="O215" s="7"/>
      <c r="P215" s="7"/>
      <c r="Q215" s="7"/>
      <c r="R215" s="3"/>
      <c r="S215" s="3"/>
      <c r="T215" s="3"/>
      <c r="U215" s="3"/>
      <c r="V215" s="6"/>
      <c r="W215" s="6"/>
      <c r="X215" s="7"/>
      <c r="Y215" s="3"/>
      <c r="Z215" s="8"/>
      <c r="AA215" s="6"/>
      <c r="AB215" s="6"/>
      <c r="AC215" s="3"/>
      <c r="AD215" s="3"/>
      <c r="AE215" s="3"/>
      <c r="AF215" s="3"/>
      <c r="AG215" s="3"/>
      <c r="AH215" s="3"/>
    </row>
    <row r="216" spans="1:34" ht="15.75" x14ac:dyDescent="0.25">
      <c r="A216" s="16"/>
      <c r="B216" s="3"/>
      <c r="C216" s="3"/>
      <c r="D216" s="3"/>
      <c r="E216" s="3"/>
      <c r="F216" s="3"/>
      <c r="G216" s="3"/>
      <c r="H216" s="3"/>
      <c r="I216" s="3"/>
      <c r="J216" s="3"/>
      <c r="L216" s="3"/>
      <c r="M216" s="7"/>
      <c r="N216" s="7"/>
      <c r="O216" s="7"/>
      <c r="P216" s="7"/>
      <c r="Q216" s="7"/>
      <c r="R216" s="3"/>
      <c r="S216" s="3"/>
      <c r="T216" s="3"/>
      <c r="U216" s="3"/>
      <c r="V216" s="6"/>
      <c r="W216" s="6"/>
      <c r="X216" s="7"/>
      <c r="Y216" s="3"/>
      <c r="Z216" s="8"/>
      <c r="AA216" s="6"/>
      <c r="AB216" s="6"/>
      <c r="AC216" s="3"/>
      <c r="AD216" s="3"/>
      <c r="AE216" s="3"/>
      <c r="AF216" s="3"/>
      <c r="AG216" s="3"/>
      <c r="AH216" s="3"/>
    </row>
    <row r="217" spans="1:34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x14ac:dyDescent="0.2">
      <c r="A218" s="9"/>
      <c r="AC218" s="9"/>
    </row>
    <row r="219" spans="1:34" x14ac:dyDescent="0.2">
      <c r="A219" s="9"/>
      <c r="AC219" s="9"/>
    </row>
    <row r="220" spans="1:34" x14ac:dyDescent="0.2">
      <c r="A220" s="9"/>
      <c r="AC220" s="9"/>
    </row>
    <row r="221" spans="1:34" x14ac:dyDescent="0.2">
      <c r="A221" s="9"/>
      <c r="AC221" s="9"/>
    </row>
    <row r="222" spans="1:34" x14ac:dyDescent="0.2">
      <c r="A222" s="9"/>
      <c r="AC222" s="9"/>
    </row>
    <row r="223" spans="1:34" x14ac:dyDescent="0.2">
      <c r="A223" s="9"/>
      <c r="AC223" s="9"/>
    </row>
    <row r="224" spans="1:34" x14ac:dyDescent="0.2">
      <c r="A224" s="9"/>
      <c r="AC224" s="9"/>
    </row>
    <row r="225" spans="1:29" x14ac:dyDescent="0.2">
      <c r="A225" s="9"/>
      <c r="AC225" s="9"/>
    </row>
    <row r="226" spans="1:29" x14ac:dyDescent="0.2">
      <c r="A226" s="9"/>
      <c r="AC226" s="9"/>
    </row>
    <row r="227" spans="1:29" x14ac:dyDescent="0.2">
      <c r="A227" s="9"/>
      <c r="AC227" s="9"/>
    </row>
    <row r="228" spans="1:29" x14ac:dyDescent="0.2">
      <c r="A228" s="9"/>
      <c r="AC228" s="9"/>
    </row>
    <row r="229" spans="1:29" x14ac:dyDescent="0.2">
      <c r="A229" s="9"/>
      <c r="AC229" s="9"/>
    </row>
    <row r="230" spans="1:29" x14ac:dyDescent="0.2">
      <c r="A230" s="9"/>
      <c r="AC230" s="9"/>
    </row>
    <row r="231" spans="1:29" x14ac:dyDescent="0.2">
      <c r="A231" s="9"/>
      <c r="AC231" s="9"/>
    </row>
    <row r="232" spans="1:29" x14ac:dyDescent="0.2">
      <c r="A232" s="9"/>
      <c r="AC232" s="9"/>
    </row>
    <row r="233" spans="1:29" x14ac:dyDescent="0.2">
      <c r="A233" s="9"/>
      <c r="AC233" s="9"/>
    </row>
    <row r="234" spans="1:29" x14ac:dyDescent="0.2">
      <c r="A234" s="9"/>
      <c r="AC234" s="9"/>
    </row>
    <row r="235" spans="1:29" x14ac:dyDescent="0.2">
      <c r="A235" s="9"/>
      <c r="AC235" s="9"/>
    </row>
    <row r="236" spans="1:29" x14ac:dyDescent="0.2">
      <c r="A236" s="9"/>
      <c r="AC236" s="9"/>
    </row>
    <row r="237" spans="1:29" x14ac:dyDescent="0.2">
      <c r="A237" s="9"/>
      <c r="AC237" s="9"/>
    </row>
    <row r="238" spans="1:29" x14ac:dyDescent="0.2">
      <c r="A238" s="9"/>
      <c r="AC238" s="9"/>
    </row>
    <row r="239" spans="1:29" x14ac:dyDescent="0.2">
      <c r="A239" s="9"/>
      <c r="AC239" s="9"/>
    </row>
    <row r="240" spans="1:29" x14ac:dyDescent="0.2">
      <c r="A240" s="9"/>
      <c r="AC240" s="9"/>
    </row>
    <row r="241" spans="1:29" x14ac:dyDescent="0.2">
      <c r="A241" s="9"/>
      <c r="AC241" s="9"/>
    </row>
    <row r="242" spans="1:29" x14ac:dyDescent="0.2">
      <c r="A242" s="9"/>
      <c r="AC242" s="9"/>
    </row>
    <row r="243" spans="1:29" x14ac:dyDescent="0.2">
      <c r="A243" s="9"/>
      <c r="AC243" s="9"/>
    </row>
    <row r="244" spans="1:29" x14ac:dyDescent="0.2">
      <c r="A244" s="9"/>
      <c r="AC244" s="9"/>
    </row>
    <row r="245" spans="1:29" x14ac:dyDescent="0.2">
      <c r="A245" s="9"/>
      <c r="AC245" s="9"/>
    </row>
    <row r="246" spans="1:29" x14ac:dyDescent="0.2">
      <c r="A246" s="9"/>
      <c r="AC246" s="9"/>
    </row>
    <row r="247" spans="1:29" x14ac:dyDescent="0.2">
      <c r="A247" s="9"/>
      <c r="AC247" s="9"/>
    </row>
    <row r="248" spans="1:29" x14ac:dyDescent="0.2">
      <c r="A248" s="9"/>
      <c r="AC248" s="9"/>
    </row>
    <row r="249" spans="1:29" x14ac:dyDescent="0.2">
      <c r="A249" s="9"/>
      <c r="AC249" s="9"/>
    </row>
    <row r="250" spans="1:29" x14ac:dyDescent="0.2">
      <c r="A250" s="9"/>
      <c r="AC250" s="9"/>
    </row>
    <row r="251" spans="1:29" x14ac:dyDescent="0.2">
      <c r="A251" s="9"/>
      <c r="AC251" s="9"/>
    </row>
    <row r="252" spans="1:29" x14ac:dyDescent="0.2">
      <c r="A252" s="9"/>
      <c r="AC252" s="9"/>
    </row>
    <row r="253" spans="1:29" x14ac:dyDescent="0.2">
      <c r="A253" s="9"/>
      <c r="AC253" s="9"/>
    </row>
    <row r="254" spans="1:29" x14ac:dyDescent="0.2">
      <c r="A254" s="9"/>
      <c r="AC254" s="9"/>
    </row>
    <row r="255" spans="1:29" x14ac:dyDescent="0.2">
      <c r="A255" s="9"/>
      <c r="AC255" s="9"/>
    </row>
    <row r="256" spans="1:29" x14ac:dyDescent="0.2">
      <c r="A256" s="9"/>
      <c r="AC256" s="9"/>
    </row>
    <row r="257" spans="1:29" x14ac:dyDescent="0.2">
      <c r="A257" s="9"/>
      <c r="AC257" s="9"/>
    </row>
    <row r="258" spans="1:29" x14ac:dyDescent="0.2">
      <c r="A258" s="9"/>
      <c r="AC258" s="9"/>
    </row>
    <row r="259" spans="1:29" x14ac:dyDescent="0.2">
      <c r="A259" s="9"/>
      <c r="AC259" s="9"/>
    </row>
    <row r="260" spans="1:29" x14ac:dyDescent="0.2">
      <c r="A260" s="9"/>
      <c r="AC260" s="9"/>
    </row>
    <row r="261" spans="1:29" x14ac:dyDescent="0.2">
      <c r="A261" s="9"/>
      <c r="AC261" s="9"/>
    </row>
    <row r="262" spans="1:29" x14ac:dyDescent="0.2">
      <c r="A262" s="9"/>
      <c r="AC262" s="9"/>
    </row>
    <row r="263" spans="1:29" x14ac:dyDescent="0.2">
      <c r="A263" s="9"/>
      <c r="AC263" s="9"/>
    </row>
    <row r="264" spans="1:29" x14ac:dyDescent="0.2">
      <c r="A264" s="9"/>
      <c r="AC264" s="9"/>
    </row>
  </sheetData>
  <phoneticPr fontId="0" type="noConversion"/>
  <pageMargins left="0.5" right="0.5" top="0.5" bottom="0.5" header="0" footer="0"/>
  <pageSetup paperSize="9" scale="62" fitToHeight="0" orientation="landscape" r:id="rId1"/>
  <headerFooter alignWithMargins="0">
    <oddFooter>&amp;L&amp;D &amp;T&amp;C&amp;F&amp;R&amp;P av '&amp;N</oddFooter>
  </headerFooter>
  <rowBreaks count="6" manualBreakCount="6">
    <brk id="61" max="27" man="1"/>
    <brk id="122" max="27" man="1"/>
    <brk id="152" max="16383" man="1"/>
    <brk id="213" max="16383" man="1"/>
    <brk id="258" max="27" man="1"/>
    <brk id="303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"/>
  <cols>
    <col min="1" max="1" width="6.6640625" customWidth="1"/>
    <col min="2" max="2" width="7.109375" bestFit="1" customWidth="1"/>
    <col min="3" max="3" width="7.44140625" bestFit="1" customWidth="1"/>
  </cols>
  <sheetData>
    <row r="1" spans="1:3" x14ac:dyDescent="0.2">
      <c r="A1" s="45" t="s">
        <v>0</v>
      </c>
      <c r="B1" s="45" t="s">
        <v>59</v>
      </c>
      <c r="C1" s="45" t="s">
        <v>60</v>
      </c>
    </row>
    <row r="2" spans="1:3" x14ac:dyDescent="0.2">
      <c r="A2" s="45">
        <v>1991</v>
      </c>
      <c r="B2" s="46">
        <v>34</v>
      </c>
      <c r="C2" s="45">
        <v>22</v>
      </c>
    </row>
    <row r="3" spans="1:3" x14ac:dyDescent="0.2">
      <c r="A3" s="45">
        <v>1992</v>
      </c>
      <c r="B3" s="46">
        <v>24</v>
      </c>
      <c r="C3" s="45">
        <v>23</v>
      </c>
    </row>
    <row r="4" spans="1:3" x14ac:dyDescent="0.2">
      <c r="A4" s="45">
        <v>1993</v>
      </c>
      <c r="B4" s="46">
        <v>35</v>
      </c>
      <c r="C4" s="45">
        <v>35</v>
      </c>
    </row>
    <row r="5" spans="1:3" x14ac:dyDescent="0.2">
      <c r="A5" s="45">
        <v>1994</v>
      </c>
      <c r="B5" s="46">
        <v>49</v>
      </c>
      <c r="C5" s="45">
        <v>36</v>
      </c>
    </row>
    <row r="6" spans="1:3" x14ac:dyDescent="0.2">
      <c r="A6" s="45">
        <v>1995</v>
      </c>
      <c r="B6" s="46">
        <v>44</v>
      </c>
      <c r="C6" s="45">
        <v>35</v>
      </c>
    </row>
    <row r="7" spans="1:3" x14ac:dyDescent="0.2">
      <c r="A7" s="45">
        <v>1996</v>
      </c>
      <c r="B7" s="46">
        <v>33</v>
      </c>
      <c r="C7" s="45">
        <v>38</v>
      </c>
    </row>
    <row r="8" spans="1:3" x14ac:dyDescent="0.2">
      <c r="A8" s="45">
        <v>1997</v>
      </c>
      <c r="B8" s="46">
        <v>50</v>
      </c>
      <c r="C8" s="45">
        <v>58</v>
      </c>
    </row>
    <row r="9" spans="1:3" x14ac:dyDescent="0.2">
      <c r="A9" s="45">
        <v>1998</v>
      </c>
      <c r="B9" s="46">
        <v>28</v>
      </c>
      <c r="C9" s="45">
        <v>41</v>
      </c>
    </row>
    <row r="10" spans="1:3" x14ac:dyDescent="0.2">
      <c r="A10" s="45">
        <v>1999</v>
      </c>
      <c r="B10" s="46">
        <v>21</v>
      </c>
      <c r="C10" s="45">
        <v>41</v>
      </c>
    </row>
    <row r="11" spans="1:3" x14ac:dyDescent="0.2">
      <c r="A11" s="45">
        <v>2000</v>
      </c>
      <c r="B11" s="46">
        <v>41</v>
      </c>
      <c r="C11" s="45">
        <v>44</v>
      </c>
    </row>
    <row r="12" spans="1:3" x14ac:dyDescent="0.2">
      <c r="A12" s="45">
        <v>2001</v>
      </c>
      <c r="B12" s="46">
        <v>41</v>
      </c>
      <c r="C12" s="45">
        <v>32</v>
      </c>
    </row>
    <row r="13" spans="1:3" x14ac:dyDescent="0.2">
      <c r="A13" s="45">
        <v>2002</v>
      </c>
      <c r="B13" s="46">
        <v>34</v>
      </c>
      <c r="C13" s="45">
        <v>37</v>
      </c>
    </row>
    <row r="14" spans="1:3" x14ac:dyDescent="0.2">
      <c r="A14" s="45">
        <v>2003</v>
      </c>
      <c r="B14" s="46">
        <v>33</v>
      </c>
      <c r="C14" s="45">
        <v>39</v>
      </c>
    </row>
    <row r="15" spans="1:3" x14ac:dyDescent="0.2">
      <c r="A15" s="45">
        <v>2004</v>
      </c>
      <c r="B15" s="46">
        <v>34</v>
      </c>
      <c r="C15" s="45">
        <v>32</v>
      </c>
    </row>
    <row r="16" spans="1:3" x14ac:dyDescent="0.2">
      <c r="A16" s="45">
        <v>2005</v>
      </c>
      <c r="B16" s="46">
        <v>25</v>
      </c>
      <c r="C16" s="45">
        <v>32</v>
      </c>
    </row>
    <row r="17" spans="1:3" x14ac:dyDescent="0.2">
      <c r="A17" s="45">
        <v>2006</v>
      </c>
      <c r="B17" s="47">
        <v>14</v>
      </c>
      <c r="C17" s="45">
        <v>30</v>
      </c>
    </row>
    <row r="18" spans="1:3" x14ac:dyDescent="0.2">
      <c r="A18" s="45">
        <v>2007</v>
      </c>
      <c r="B18" s="46">
        <v>23</v>
      </c>
      <c r="C18" s="48">
        <v>21</v>
      </c>
    </row>
    <row r="19" spans="1:3" x14ac:dyDescent="0.2">
      <c r="A19" s="45">
        <v>2008</v>
      </c>
      <c r="B19" s="46">
        <v>36</v>
      </c>
      <c r="C19" s="45">
        <v>25</v>
      </c>
    </row>
    <row r="20" spans="1:3" x14ac:dyDescent="0.2">
      <c r="A20" s="45">
        <v>2009</v>
      </c>
      <c r="B20" s="46">
        <v>40</v>
      </c>
      <c r="C20" s="45">
        <v>39</v>
      </c>
    </row>
    <row r="21" spans="1:3" x14ac:dyDescent="0.2">
      <c r="A21" s="45">
        <v>2010</v>
      </c>
      <c r="B21" s="46">
        <v>22</v>
      </c>
      <c r="C21" s="45">
        <v>36</v>
      </c>
    </row>
    <row r="22" spans="1:3" x14ac:dyDescent="0.2">
      <c r="A22" s="45">
        <v>2011</v>
      </c>
      <c r="B22" s="49">
        <v>17</v>
      </c>
      <c r="C22" s="45">
        <v>33</v>
      </c>
    </row>
    <row r="23" spans="1:3" x14ac:dyDescent="0.2">
      <c r="A23" s="45">
        <v>2012</v>
      </c>
      <c r="B23" s="49">
        <v>14</v>
      </c>
      <c r="C23" s="50">
        <v>23</v>
      </c>
    </row>
    <row r="24" spans="1:3" x14ac:dyDescent="0.2">
      <c r="A24" s="45">
        <v>2013</v>
      </c>
      <c r="B24" s="51">
        <v>19</v>
      </c>
      <c r="C24" s="50">
        <v>20</v>
      </c>
    </row>
    <row r="25" spans="1:3" x14ac:dyDescent="0.2">
      <c r="A25" s="45">
        <v>2014</v>
      </c>
      <c r="B25" s="52">
        <v>6</v>
      </c>
      <c r="C25" s="53">
        <v>9</v>
      </c>
    </row>
    <row r="26" spans="1:3" x14ac:dyDescent="0.2">
      <c r="A26" s="45">
        <v>2015</v>
      </c>
      <c r="B26" s="51">
        <v>0</v>
      </c>
      <c r="C26" s="54">
        <v>0</v>
      </c>
    </row>
    <row r="27" spans="1:3" x14ac:dyDescent="0.2">
      <c r="A27" s="45">
        <v>2016</v>
      </c>
      <c r="B27" s="51">
        <v>0</v>
      </c>
      <c r="C27" s="54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GamleSiri</vt:lpstr>
      <vt:lpstr>Sheet1</vt:lpstr>
      <vt:lpstr>GamleSiri!Print_Area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Braathen/HBP/Hydro</dc:creator>
  <cp:keywords/>
  <dc:description/>
  <cp:lastModifiedBy>Bjørn Braathen</cp:lastModifiedBy>
  <cp:lastPrinted>2009-12-03T13:43:50Z</cp:lastPrinted>
  <dcterms:created xsi:type="dcterms:W3CDTF">2002-04-01T13:16:44Z</dcterms:created>
  <dcterms:modified xsi:type="dcterms:W3CDTF">2015-01-21T07:51:36Z</dcterms:modified>
</cp:coreProperties>
</file>